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NICOLAS\Downloads\"/>
    </mc:Choice>
  </mc:AlternateContent>
  <xr:revisionPtr revIDLastSave="0" documentId="8_{D1ADD3C3-8F17-47CD-9AB9-0992122DD39E}" xr6:coauthVersionLast="47" xr6:coauthVersionMax="47" xr10:uidLastSave="{00000000-0000-0000-0000-000000000000}"/>
  <bookViews>
    <workbookView xWindow="-108" yWindow="-108" windowWidth="23256" windowHeight="12456" tabRatio="629" firstSheet="1" activeTab="2" xr2:uid="{00000000-000D-0000-FFFF-FFFF00000000}"/>
  </bookViews>
  <sheets>
    <sheet name="Matriz Calificación-Evaluación" sheetId="3" state="hidden" r:id="rId1"/>
    <sheet name="Instructivo" sheetId="20" r:id="rId2"/>
    <sheet name="Matriz" sheetId="16" r:id="rId3"/>
    <sheet name="Mapa Riesgo Inherente " sheetId="21" r:id="rId4"/>
    <sheet name="Mapa Riesgo Residual" sheetId="22" r:id="rId5"/>
  </sheets>
  <definedNames>
    <definedName name="_xlnm.Print_Area" localSheetId="1">Instructivo!$A$1:$R$92</definedName>
    <definedName name="_xlnm.Print_Area" localSheetId="3">'Mapa Riesgo Inherente '!$A$1:$AO$30</definedName>
    <definedName name="_xlnm.Print_Area" localSheetId="4">'Mapa Riesgo Residual'!$A$1:$AP$32</definedName>
    <definedName name="_xlnm.Print_Area" localSheetId="2">Matriz!$A$1:$AP$125</definedName>
    <definedName name="Factor">Matriz!$AX$10:$AX$12</definedName>
    <definedName name="Factor_del_Proceso">Matriz!$BK$11:$BK$16</definedName>
    <definedName name="Factor_Externo">Matriz!$BI$11:$BI$16</definedName>
    <definedName name="Factor_Interno">Matriz!$BJ$11:$BJ$16</definedName>
    <definedName name="Tipo_Control">Matriz!$CJ$10:$CJ$12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7" i="16" l="1"/>
  <c r="J117" i="16"/>
  <c r="K117" i="16" s="1"/>
  <c r="L117" i="16" s="1"/>
  <c r="H117" i="16"/>
  <c r="G117" i="16"/>
  <c r="H108" i="16"/>
  <c r="J108" i="16"/>
  <c r="K108" i="16" s="1"/>
  <c r="G108" i="16"/>
  <c r="J99" i="16" l="1"/>
  <c r="K99" i="16" s="1"/>
  <c r="H99" i="16"/>
  <c r="G99" i="16"/>
  <c r="H81" i="16" l="1"/>
  <c r="J81" i="16" l="1"/>
  <c r="K81" i="16" s="1"/>
  <c r="G81" i="16"/>
  <c r="B91" i="16"/>
  <c r="B92" i="16" s="1"/>
  <c r="B93" i="16" s="1"/>
  <c r="B94" i="16" s="1"/>
  <c r="B95" i="16" s="1"/>
  <c r="B96" i="16" s="1"/>
  <c r="B97" i="16" s="1"/>
  <c r="B98" i="16" s="1"/>
  <c r="G72" i="16"/>
  <c r="B64" i="16"/>
  <c r="B65" i="16" s="1"/>
  <c r="B66" i="16" s="1"/>
  <c r="B67" i="16" s="1"/>
  <c r="B68" i="16" s="1"/>
  <c r="B69" i="16" s="1"/>
  <c r="B70" i="16" s="1"/>
  <c r="B71" i="16" s="1"/>
  <c r="J54" i="16"/>
  <c r="K54" i="16" s="1"/>
  <c r="G54" i="16"/>
  <c r="B55" i="16"/>
  <c r="B56" i="16" s="1"/>
  <c r="B57" i="16" s="1"/>
  <c r="B58" i="16" s="1"/>
  <c r="B59" i="16" s="1"/>
  <c r="B60" i="16" s="1"/>
  <c r="B61" i="16" s="1"/>
  <c r="B62" i="16" s="1"/>
  <c r="X54" i="16"/>
  <c r="H45" i="16"/>
  <c r="O30" i="21" s="1"/>
  <c r="H36" i="16"/>
  <c r="J45" i="16"/>
  <c r="K45" i="16" s="1"/>
  <c r="G45" i="16"/>
  <c r="B46" i="16"/>
  <c r="B47" i="16" s="1"/>
  <c r="B48" i="16" s="1"/>
  <c r="B49" i="16" s="1"/>
  <c r="B50" i="16" s="1"/>
  <c r="B51" i="16" s="1"/>
  <c r="B52" i="16" s="1"/>
  <c r="B53" i="16" s="1"/>
  <c r="L81" i="16" l="1"/>
  <c r="L45" i="16"/>
  <c r="AM135" i="16"/>
  <c r="AF135" i="16" l="1"/>
  <c r="AD135" i="16"/>
  <c r="AB135" i="16"/>
  <c r="Z135" i="16"/>
  <c r="X135" i="16"/>
  <c r="V135" i="16"/>
  <c r="T135" i="16"/>
  <c r="R135" i="16"/>
  <c r="L135" i="16"/>
  <c r="AE135" i="16" l="1"/>
  <c r="AG135" i="16" s="1"/>
  <c r="AD126" i="16"/>
  <c r="AB126" i="16"/>
  <c r="Z126" i="16"/>
  <c r="X126" i="16"/>
  <c r="V126" i="16"/>
  <c r="T126" i="16"/>
  <c r="R126" i="16"/>
  <c r="L126" i="16"/>
  <c r="AM126" i="16"/>
  <c r="AE126" i="16" l="1"/>
  <c r="AG126" i="16" s="1"/>
  <c r="AF126" i="16" l="1"/>
  <c r="H9" i="16" l="1"/>
  <c r="AM117" i="16"/>
  <c r="AO117" i="16"/>
  <c r="Z117" i="16"/>
  <c r="AB117" i="16"/>
  <c r="AD117" i="16"/>
  <c r="V117" i="16"/>
  <c r="T117" i="16"/>
  <c r="R117" i="16"/>
  <c r="B118" i="16"/>
  <c r="B119" i="16" s="1"/>
  <c r="B120" i="16" s="1"/>
  <c r="B121" i="16" s="1"/>
  <c r="B122" i="16" s="1"/>
  <c r="B123" i="16" s="1"/>
  <c r="B124" i="16" s="1"/>
  <c r="B125" i="16" s="1"/>
  <c r="B109" i="16"/>
  <c r="B110" i="16" s="1"/>
  <c r="B111" i="16" s="1"/>
  <c r="B112" i="16" s="1"/>
  <c r="B113" i="16" s="1"/>
  <c r="B114" i="16" s="1"/>
  <c r="B115" i="16" s="1"/>
  <c r="B116" i="16" s="1"/>
  <c r="L108" i="16"/>
  <c r="R108" i="16"/>
  <c r="T108" i="16"/>
  <c r="V108" i="16"/>
  <c r="X108" i="16"/>
  <c r="Z108" i="16"/>
  <c r="AB108" i="16"/>
  <c r="AD108" i="16"/>
  <c r="AM108" i="16"/>
  <c r="AO108" i="16"/>
  <c r="L99" i="16"/>
  <c r="R99" i="16"/>
  <c r="T99" i="16"/>
  <c r="V99" i="16"/>
  <c r="X99" i="16"/>
  <c r="Z99" i="16"/>
  <c r="AB99" i="16"/>
  <c r="AD99" i="16"/>
  <c r="AM99" i="16"/>
  <c r="AO99" i="16"/>
  <c r="H90" i="16"/>
  <c r="H54" i="16"/>
  <c r="H63" i="16"/>
  <c r="H72" i="16"/>
  <c r="B10" i="16"/>
  <c r="B11" i="16" s="1"/>
  <c r="B12" i="16" s="1"/>
  <c r="B13" i="16" s="1"/>
  <c r="B14" i="16" s="1"/>
  <c r="B15" i="16" s="1"/>
  <c r="B16" i="16" s="1"/>
  <c r="B17" i="16" s="1"/>
  <c r="H27" i="16"/>
  <c r="G27" i="16"/>
  <c r="J27" i="16"/>
  <c r="K27" i="16" s="1"/>
  <c r="H18" i="16"/>
  <c r="L27" i="16" l="1"/>
  <c r="AE117" i="16"/>
  <c r="AG117" i="16" s="1"/>
  <c r="AE108" i="16"/>
  <c r="AG108" i="16" s="1"/>
  <c r="AE99" i="16"/>
  <c r="AF99" i="16" s="1"/>
  <c r="AM90" i="16"/>
  <c r="G18" i="16"/>
  <c r="J18" i="16"/>
  <c r="K18" i="16" s="1"/>
  <c r="R18" i="16"/>
  <c r="T18" i="16"/>
  <c r="V18" i="16"/>
  <c r="X18" i="16"/>
  <c r="Z18" i="16"/>
  <c r="AB18" i="16"/>
  <c r="AD18" i="16"/>
  <c r="AM18" i="16"/>
  <c r="AO18" i="16"/>
  <c r="AP18" i="16"/>
  <c r="AS18" i="16"/>
  <c r="AV18" i="16" s="1"/>
  <c r="R27" i="16"/>
  <c r="T27" i="16"/>
  <c r="V27" i="16"/>
  <c r="X27" i="16"/>
  <c r="Z27" i="16"/>
  <c r="AB27" i="16"/>
  <c r="AD27" i="16"/>
  <c r="AM27" i="16"/>
  <c r="AO27" i="16"/>
  <c r="AP27" i="16"/>
  <c r="AS27" i="16"/>
  <c r="AV27" i="16" s="1"/>
  <c r="G36" i="16"/>
  <c r="J36" i="16"/>
  <c r="K36" i="16" s="1"/>
  <c r="R36" i="16"/>
  <c r="T36" i="16"/>
  <c r="V36" i="16"/>
  <c r="X36" i="16"/>
  <c r="Z36" i="16"/>
  <c r="AB36" i="16"/>
  <c r="AD36" i="16"/>
  <c r="AM36" i="16"/>
  <c r="AO36" i="16"/>
  <c r="AP36" i="16"/>
  <c r="AS36" i="16"/>
  <c r="AV36" i="16" s="1"/>
  <c r="R45" i="16"/>
  <c r="T45" i="16"/>
  <c r="V45" i="16"/>
  <c r="X45" i="16"/>
  <c r="Z45" i="16"/>
  <c r="AB45" i="16"/>
  <c r="AD45" i="16"/>
  <c r="AM45" i="16"/>
  <c r="AO45" i="16"/>
  <c r="R54" i="16"/>
  <c r="T54" i="16"/>
  <c r="V54" i="16"/>
  <c r="Z54" i="16"/>
  <c r="AB54" i="16"/>
  <c r="AD54" i="16"/>
  <c r="AM54" i="16"/>
  <c r="AO54" i="16"/>
  <c r="AP54" i="16"/>
  <c r="AS54" i="16"/>
  <c r="AV54" i="16" s="1"/>
  <c r="G63" i="16"/>
  <c r="J63" i="16"/>
  <c r="K63" i="16" s="1"/>
  <c r="R63" i="16"/>
  <c r="T63" i="16"/>
  <c r="V63" i="16"/>
  <c r="X63" i="16"/>
  <c r="Z63" i="16"/>
  <c r="AB63" i="16"/>
  <c r="AD63" i="16"/>
  <c r="AM63" i="16"/>
  <c r="AO63" i="16"/>
  <c r="AP63" i="16"/>
  <c r="AS63" i="16"/>
  <c r="AV63" i="16" s="1"/>
  <c r="J72" i="16"/>
  <c r="K72" i="16" s="1"/>
  <c r="R72" i="16"/>
  <c r="T72" i="16"/>
  <c r="V72" i="16"/>
  <c r="X72" i="16"/>
  <c r="Z72" i="16"/>
  <c r="AB72" i="16"/>
  <c r="AD72" i="16"/>
  <c r="AM72" i="16"/>
  <c r="AO72" i="16"/>
  <c r="R81" i="16"/>
  <c r="T81" i="16"/>
  <c r="V81" i="16"/>
  <c r="X81" i="16"/>
  <c r="Z81" i="16"/>
  <c r="AB81" i="16"/>
  <c r="AD81" i="16"/>
  <c r="AM81" i="16"/>
  <c r="AO81" i="16"/>
  <c r="G90" i="16"/>
  <c r="J90" i="16"/>
  <c r="K90" i="16" s="1"/>
  <c r="R90" i="16"/>
  <c r="T90" i="16"/>
  <c r="V90" i="16"/>
  <c r="X90" i="16"/>
  <c r="Z90" i="16"/>
  <c r="AB90" i="16"/>
  <c r="AD90" i="16"/>
  <c r="AO90" i="16"/>
  <c r="AP90" i="16"/>
  <c r="AS90" i="16"/>
  <c r="AV90" i="16" s="1"/>
  <c r="O6" i="21"/>
  <c r="AO9" i="16"/>
  <c r="J9" i="16"/>
  <c r="T9" i="16"/>
  <c r="AD9" i="16"/>
  <c r="AB9" i="16"/>
  <c r="Z9" i="16"/>
  <c r="X9" i="16"/>
  <c r="V9" i="16"/>
  <c r="G9" i="16"/>
  <c r="AP117" i="16" l="1"/>
  <c r="AN117" i="16"/>
  <c r="AR117" i="16" s="1"/>
  <c r="AT117" i="16" s="1"/>
  <c r="AF117" i="16"/>
  <c r="L36" i="16"/>
  <c r="L54" i="16"/>
  <c r="L63" i="16"/>
  <c r="L90" i="16"/>
  <c r="AS117" i="16"/>
  <c r="AV117" i="16" s="1"/>
  <c r="L72" i="16"/>
  <c r="L18" i="16"/>
  <c r="AF108" i="16"/>
  <c r="AP108" i="16"/>
  <c r="AN108" i="16"/>
  <c r="AR108" i="16" s="1"/>
  <c r="AT108" i="16" s="1"/>
  <c r="AS108" i="16"/>
  <c r="AV108" i="16" s="1"/>
  <c r="AG99" i="16"/>
  <c r="AE90" i="16"/>
  <c r="AE72" i="16"/>
  <c r="AG72" i="16" s="1"/>
  <c r="AE81" i="16"/>
  <c r="AE63" i="16"/>
  <c r="AG63" i="16" s="1"/>
  <c r="AN63" i="16" s="1"/>
  <c r="AR63" i="16" s="1"/>
  <c r="AT63" i="16" s="1"/>
  <c r="AU63" i="16" s="1"/>
  <c r="AE54" i="16"/>
  <c r="AG54" i="16" s="1"/>
  <c r="AN54" i="16" s="1"/>
  <c r="AR54" i="16" s="1"/>
  <c r="AT54" i="16" s="1"/>
  <c r="AU54" i="16" s="1"/>
  <c r="AE45" i="16"/>
  <c r="AG45" i="16" s="1"/>
  <c r="AE36" i="16"/>
  <c r="AG36" i="16" s="1"/>
  <c r="AN36" i="16" s="1"/>
  <c r="AR36" i="16" s="1"/>
  <c r="AT36" i="16" s="1"/>
  <c r="AU36" i="16" s="1"/>
  <c r="AE27" i="16"/>
  <c r="AE18" i="16"/>
  <c r="AG18" i="16" s="1"/>
  <c r="AN18" i="16" s="1"/>
  <c r="AR18" i="16" s="1"/>
  <c r="AT18" i="16" s="1"/>
  <c r="AU18" i="16" s="1"/>
  <c r="O26" i="21"/>
  <c r="G14" i="22"/>
  <c r="AQ117" i="16" l="1"/>
  <c r="AU117" i="16"/>
  <c r="L23" i="22" s="1"/>
  <c r="AP99" i="16"/>
  <c r="AS99" i="16" s="1"/>
  <c r="AV99" i="16" s="1"/>
  <c r="AN99" i="16"/>
  <c r="AR99" i="16" s="1"/>
  <c r="AT99" i="16" s="1"/>
  <c r="AF63" i="16"/>
  <c r="AP45" i="16"/>
  <c r="AS45" i="16" s="1"/>
  <c r="AV45" i="16" s="1"/>
  <c r="AN45" i="16"/>
  <c r="AR45" i="16" s="1"/>
  <c r="AT45" i="16" s="1"/>
  <c r="AP72" i="16"/>
  <c r="AS72" i="16" s="1"/>
  <c r="AV72" i="16" s="1"/>
  <c r="AN72" i="16"/>
  <c r="AR72" i="16" s="1"/>
  <c r="AT72" i="16" s="1"/>
  <c r="AF18" i="16"/>
  <c r="AQ108" i="16"/>
  <c r="AU108" i="16"/>
  <c r="AG90" i="16"/>
  <c r="AN90" i="16" s="1"/>
  <c r="AF90" i="16"/>
  <c r="AF72" i="16"/>
  <c r="AG81" i="16"/>
  <c r="AF81" i="16"/>
  <c r="AQ63" i="16"/>
  <c r="AQ54" i="16"/>
  <c r="AF54" i="16"/>
  <c r="AF45" i="16"/>
  <c r="AF36" i="16"/>
  <c r="AQ36" i="16"/>
  <c r="AG27" i="16"/>
  <c r="AN27" i="16" s="1"/>
  <c r="AF27" i="16"/>
  <c r="AQ18" i="16"/>
  <c r="AK30" i="22"/>
  <c r="AK29" i="22"/>
  <c r="AK28" i="22"/>
  <c r="AK27" i="22"/>
  <c r="AK26" i="22"/>
  <c r="AK25" i="22"/>
  <c r="AK24" i="22"/>
  <c r="AK23" i="22"/>
  <c r="AK22" i="22"/>
  <c r="AK21" i="22"/>
  <c r="AK20" i="22"/>
  <c r="AK19" i="22"/>
  <c r="AK18" i="22"/>
  <c r="AK17" i="22"/>
  <c r="AK16" i="22"/>
  <c r="AK15" i="22"/>
  <c r="AK14" i="22"/>
  <c r="AK13" i="22"/>
  <c r="AK12" i="22"/>
  <c r="AK11" i="22"/>
  <c r="AK10" i="22"/>
  <c r="AK9" i="22"/>
  <c r="AK8" i="22"/>
  <c r="AK7" i="22"/>
  <c r="AK6" i="22"/>
  <c r="AK30" i="21"/>
  <c r="AQ45" i="16" l="1"/>
  <c r="AQ99" i="16"/>
  <c r="AU99" i="16"/>
  <c r="AQ72" i="16"/>
  <c r="AN81" i="16"/>
  <c r="AQ81" i="16" s="1"/>
  <c r="AP81" i="16"/>
  <c r="AS81" i="16" s="1"/>
  <c r="AV81" i="16" s="1"/>
  <c r="AU72" i="16"/>
  <c r="AU45" i="16"/>
  <c r="AR90" i="16"/>
  <c r="AT90" i="16" s="1"/>
  <c r="AU90" i="16" s="1"/>
  <c r="AQ90" i="16"/>
  <c r="AR27" i="16"/>
  <c r="AT27" i="16" s="1"/>
  <c r="AU27" i="16" s="1"/>
  <c r="AQ27" i="16"/>
  <c r="AK7" i="21"/>
  <c r="AK8" i="21"/>
  <c r="AK9" i="21"/>
  <c r="AK10" i="21"/>
  <c r="AK11" i="21"/>
  <c r="AK12" i="21"/>
  <c r="AK13" i="21"/>
  <c r="AK14" i="21"/>
  <c r="AK15" i="21"/>
  <c r="AK16" i="21"/>
  <c r="AK17" i="21"/>
  <c r="AK18" i="21"/>
  <c r="AK19" i="21"/>
  <c r="AK20" i="21"/>
  <c r="AK21" i="21"/>
  <c r="AK22" i="21"/>
  <c r="AK23" i="21"/>
  <c r="AK24" i="21"/>
  <c r="AK25" i="21"/>
  <c r="AK26" i="21"/>
  <c r="AK27" i="21"/>
  <c r="AK28" i="21"/>
  <c r="AK29" i="21"/>
  <c r="AK6" i="21"/>
  <c r="AR81" i="16" l="1"/>
  <c r="AT81" i="16" s="1"/>
  <c r="AU81" i="16" s="1"/>
  <c r="Y29" i="21"/>
  <c r="Y14" i="21"/>
  <c r="T19" i="21"/>
  <c r="T29" i="21"/>
  <c r="O29" i="21"/>
  <c r="Y9" i="21"/>
  <c r="T9" i="21"/>
  <c r="Y24" i="21"/>
  <c r="Y19" i="21"/>
  <c r="T24" i="21"/>
  <c r="O24" i="21"/>
  <c r="Z28" i="21"/>
  <c r="Z13" i="21"/>
  <c r="U18" i="21"/>
  <c r="Z18" i="21"/>
  <c r="U23" i="21"/>
  <c r="Z8" i="21"/>
  <c r="U8" i="21"/>
  <c r="Z23" i="21"/>
  <c r="U28" i="21"/>
  <c r="P28" i="21"/>
  <c r="P23" i="21"/>
  <c r="AA27" i="21"/>
  <c r="AA22" i="21"/>
  <c r="AA12" i="21"/>
  <c r="V17" i="21"/>
  <c r="Q27" i="21"/>
  <c r="AA7" i="21"/>
  <c r="V7" i="21"/>
  <c r="V27" i="21"/>
  <c r="AA17" i="21"/>
  <c r="V22" i="21"/>
  <c r="Q22" i="21"/>
  <c r="AB21" i="21"/>
  <c r="AB26" i="21"/>
  <c r="AB11" i="21"/>
  <c r="W16" i="21"/>
  <c r="W21" i="21"/>
  <c r="R21" i="21"/>
  <c r="AB6" i="21"/>
  <c r="W6" i="21"/>
  <c r="W26" i="21"/>
  <c r="R26" i="21"/>
  <c r="AB16" i="21"/>
  <c r="AB30" i="21"/>
  <c r="AB25" i="21"/>
  <c r="AB15" i="21"/>
  <c r="W20" i="21"/>
  <c r="R30" i="21"/>
  <c r="AB10" i="21"/>
  <c r="W10" i="21"/>
  <c r="W30" i="21"/>
  <c r="AB20" i="21"/>
  <c r="W25" i="21"/>
  <c r="R25" i="21"/>
  <c r="AA21" i="21"/>
  <c r="AA26" i="21"/>
  <c r="AA16" i="21"/>
  <c r="V21" i="21"/>
  <c r="Q21" i="21"/>
  <c r="AA11" i="21"/>
  <c r="V16" i="21"/>
  <c r="AA6" i="21"/>
  <c r="V6" i="21"/>
  <c r="V26" i="21"/>
  <c r="Q26" i="21"/>
  <c r="AB24" i="21"/>
  <c r="AB29" i="21"/>
  <c r="AB19" i="21"/>
  <c r="W24" i="21"/>
  <c r="R24" i="21"/>
  <c r="AB14" i="21"/>
  <c r="W19" i="21"/>
  <c r="AB9" i="21"/>
  <c r="W9" i="21"/>
  <c r="W29" i="21"/>
  <c r="R29" i="21"/>
  <c r="Y30" i="21"/>
  <c r="Y10" i="21"/>
  <c r="T10" i="21"/>
  <c r="Y25" i="21"/>
  <c r="T30" i="21"/>
  <c r="Y20" i="21"/>
  <c r="T25" i="21"/>
  <c r="O25" i="21"/>
  <c r="Y15" i="21"/>
  <c r="T20" i="21"/>
  <c r="Z29" i="21"/>
  <c r="Z9" i="21"/>
  <c r="U9" i="21"/>
  <c r="U24" i="21"/>
  <c r="P24" i="21"/>
  <c r="Z24" i="21"/>
  <c r="U29" i="21"/>
  <c r="P29" i="21"/>
  <c r="Z19" i="21"/>
  <c r="Z14" i="21"/>
  <c r="U19" i="21"/>
  <c r="AA28" i="21"/>
  <c r="AA23" i="21"/>
  <c r="AA8" i="21"/>
  <c r="V8" i="21"/>
  <c r="AA13" i="21"/>
  <c r="V18" i="21"/>
  <c r="V28" i="21"/>
  <c r="Q28" i="21"/>
  <c r="AA18" i="21"/>
  <c r="V23" i="21"/>
  <c r="Q23" i="21"/>
  <c r="AB22" i="21"/>
  <c r="AB27" i="21"/>
  <c r="AB7" i="21"/>
  <c r="W7" i="21"/>
  <c r="W22" i="21"/>
  <c r="R22" i="21"/>
  <c r="W27" i="21"/>
  <c r="R27" i="21"/>
  <c r="AB17" i="21"/>
  <c r="AB12" i="21"/>
  <c r="W17" i="21"/>
  <c r="AC26" i="21"/>
  <c r="AC21" i="21"/>
  <c r="AC6" i="21"/>
  <c r="X6" i="21"/>
  <c r="AC11" i="21"/>
  <c r="X16" i="21"/>
  <c r="X26" i="21"/>
  <c r="S26" i="21"/>
  <c r="AC16" i="21"/>
  <c r="X21" i="21"/>
  <c r="S21" i="21"/>
  <c r="AC29" i="21"/>
  <c r="AC24" i="21"/>
  <c r="AC14" i="21"/>
  <c r="X19" i="21"/>
  <c r="X29" i="21"/>
  <c r="AC19" i="21"/>
  <c r="AC9" i="21"/>
  <c r="X9" i="21"/>
  <c r="S29" i="21"/>
  <c r="X24" i="21"/>
  <c r="S24" i="21"/>
  <c r="Z27" i="21"/>
  <c r="Z17" i="21"/>
  <c r="U22" i="21"/>
  <c r="P22" i="21"/>
  <c r="U7" i="21"/>
  <c r="U27" i="21"/>
  <c r="P27" i="21"/>
  <c r="Z12" i="21"/>
  <c r="U17" i="21"/>
  <c r="Z7" i="21"/>
  <c r="Z22" i="21"/>
  <c r="AA25" i="21"/>
  <c r="AA30" i="21"/>
  <c r="AA20" i="21"/>
  <c r="V25" i="21"/>
  <c r="Q25" i="21"/>
  <c r="V10" i="21"/>
  <c r="V30" i="21"/>
  <c r="Q30" i="21"/>
  <c r="AA15" i="21"/>
  <c r="V20" i="21"/>
  <c r="AA10" i="21"/>
  <c r="AC23" i="21"/>
  <c r="AC28" i="21"/>
  <c r="AC18" i="21"/>
  <c r="X23" i="21"/>
  <c r="S23" i="21"/>
  <c r="X28" i="21"/>
  <c r="S28" i="21"/>
  <c r="AC13" i="21"/>
  <c r="X18" i="21"/>
  <c r="AC8" i="21"/>
  <c r="X8" i="21"/>
  <c r="Z26" i="21"/>
  <c r="Z21" i="21"/>
  <c r="U26" i="21"/>
  <c r="P26" i="21"/>
  <c r="U16" i="21"/>
  <c r="Z16" i="21"/>
  <c r="U21" i="21"/>
  <c r="P21" i="21"/>
  <c r="Z11" i="21"/>
  <c r="U6" i="21"/>
  <c r="Z6" i="21"/>
  <c r="Z30" i="21"/>
  <c r="Z25" i="21"/>
  <c r="U30" i="21"/>
  <c r="P30" i="21"/>
  <c r="Z20" i="21"/>
  <c r="U25" i="21"/>
  <c r="P25" i="21"/>
  <c r="Z15" i="21"/>
  <c r="U20" i="21"/>
  <c r="Z10" i="21"/>
  <c r="U10" i="21"/>
  <c r="AA29" i="21"/>
  <c r="AA24" i="21"/>
  <c r="V29" i="21"/>
  <c r="Q29" i="21"/>
  <c r="V19" i="21"/>
  <c r="AA9" i="21"/>
  <c r="V9" i="21"/>
  <c r="AA19" i="21"/>
  <c r="V24" i="21"/>
  <c r="Q24" i="21"/>
  <c r="AA14" i="21"/>
  <c r="AB28" i="21"/>
  <c r="AB23" i="21"/>
  <c r="W28" i="21"/>
  <c r="R28" i="21"/>
  <c r="AB18" i="21"/>
  <c r="W23" i="21"/>
  <c r="R23" i="21"/>
  <c r="AB13" i="21"/>
  <c r="W18" i="21"/>
  <c r="AB8" i="21"/>
  <c r="W8" i="21"/>
  <c r="AC27" i="21"/>
  <c r="AC22" i="21"/>
  <c r="X27" i="21"/>
  <c r="S27" i="21"/>
  <c r="X17" i="21"/>
  <c r="AC7" i="21"/>
  <c r="X7" i="21"/>
  <c r="AC17" i="21"/>
  <c r="X22" i="21"/>
  <c r="S22" i="21"/>
  <c r="AC12" i="21"/>
  <c r="AC10" i="21"/>
  <c r="S25" i="21"/>
  <c r="E18" i="21"/>
  <c r="J8" i="21"/>
  <c r="E28" i="21"/>
  <c r="E13" i="21"/>
  <c r="E8" i="21"/>
  <c r="O20" i="21"/>
  <c r="O15" i="21"/>
  <c r="J30" i="21"/>
  <c r="J25" i="21"/>
  <c r="J20" i="21"/>
  <c r="J15" i="21"/>
  <c r="O10" i="21"/>
  <c r="J10" i="21"/>
  <c r="E20" i="21"/>
  <c r="E15" i="21"/>
  <c r="E30" i="21"/>
  <c r="E25" i="21"/>
  <c r="E10" i="21"/>
  <c r="P17" i="21"/>
  <c r="P12" i="21"/>
  <c r="K27" i="21"/>
  <c r="K22" i="21"/>
  <c r="K17" i="21"/>
  <c r="K12" i="21"/>
  <c r="F17" i="21"/>
  <c r="F12" i="21"/>
  <c r="P7" i="21"/>
  <c r="F27" i="21"/>
  <c r="F22" i="21"/>
  <c r="K7" i="21"/>
  <c r="F7" i="21"/>
  <c r="P19" i="21"/>
  <c r="P14" i="21"/>
  <c r="K29" i="21"/>
  <c r="K24" i="21"/>
  <c r="K19" i="21"/>
  <c r="K14" i="21"/>
  <c r="P9" i="21"/>
  <c r="K9" i="21"/>
  <c r="F14" i="21"/>
  <c r="F29" i="21"/>
  <c r="F24" i="21"/>
  <c r="F19" i="21"/>
  <c r="F9" i="21"/>
  <c r="Q16" i="21"/>
  <c r="Q11" i="21"/>
  <c r="L26" i="21"/>
  <c r="L21" i="21"/>
  <c r="L16" i="21"/>
  <c r="L11" i="21"/>
  <c r="G16" i="21"/>
  <c r="G11" i="21"/>
  <c r="L6" i="21"/>
  <c r="G26" i="21"/>
  <c r="G21" i="21"/>
  <c r="Q6" i="21"/>
  <c r="G6" i="21"/>
  <c r="Q18" i="21"/>
  <c r="Q13" i="21"/>
  <c r="L28" i="21"/>
  <c r="L23" i="21"/>
  <c r="L18" i="21"/>
  <c r="Q8" i="21"/>
  <c r="L8" i="21"/>
  <c r="G28" i="21"/>
  <c r="G23" i="21"/>
  <c r="G18" i="21"/>
  <c r="G13" i="21"/>
  <c r="L13" i="21"/>
  <c r="G8" i="21"/>
  <c r="Q20" i="21"/>
  <c r="Q15" i="21"/>
  <c r="L30" i="21"/>
  <c r="L25" i="21"/>
  <c r="L20" i="21"/>
  <c r="L15" i="21"/>
  <c r="G30" i="21"/>
  <c r="G25" i="21"/>
  <c r="G20" i="21"/>
  <c r="G15" i="21"/>
  <c r="Q10" i="21"/>
  <c r="L10" i="21"/>
  <c r="G10" i="21"/>
  <c r="R17" i="21"/>
  <c r="R12" i="21"/>
  <c r="M27" i="21"/>
  <c r="M22" i="21"/>
  <c r="M17" i="21"/>
  <c r="R7" i="21"/>
  <c r="M7" i="21"/>
  <c r="H27" i="21"/>
  <c r="H17" i="21"/>
  <c r="H12" i="21"/>
  <c r="M12" i="21"/>
  <c r="H22" i="21"/>
  <c r="H7" i="21"/>
  <c r="R19" i="21"/>
  <c r="R14" i="21"/>
  <c r="M29" i="21"/>
  <c r="M24" i="21"/>
  <c r="M19" i="21"/>
  <c r="M14" i="21"/>
  <c r="H29" i="21"/>
  <c r="H19" i="21"/>
  <c r="H14" i="21"/>
  <c r="M9" i="21"/>
  <c r="H24" i="21"/>
  <c r="R9" i="21"/>
  <c r="H9" i="21"/>
  <c r="S16" i="21"/>
  <c r="S11" i="21"/>
  <c r="N26" i="21"/>
  <c r="N21" i="21"/>
  <c r="N16" i="21"/>
  <c r="S6" i="21"/>
  <c r="N6" i="21"/>
  <c r="I26" i="21"/>
  <c r="I16" i="21"/>
  <c r="I11" i="21"/>
  <c r="N11" i="21"/>
  <c r="I21" i="21"/>
  <c r="I6" i="21"/>
  <c r="S18" i="21"/>
  <c r="N28" i="21"/>
  <c r="N23" i="21"/>
  <c r="N18" i="21"/>
  <c r="I28" i="21"/>
  <c r="N13" i="21"/>
  <c r="I18" i="21"/>
  <c r="I13" i="21"/>
  <c r="S8" i="21"/>
  <c r="I23" i="21"/>
  <c r="S13" i="21"/>
  <c r="N8" i="21"/>
  <c r="I8" i="21"/>
  <c r="S19" i="21"/>
  <c r="S14" i="21"/>
  <c r="S9" i="21"/>
  <c r="N14" i="21"/>
  <c r="N9" i="21"/>
  <c r="I29" i="21"/>
  <c r="N24" i="21"/>
  <c r="I24" i="21"/>
  <c r="N19" i="21"/>
  <c r="I19" i="21"/>
  <c r="I14" i="21"/>
  <c r="N29" i="21"/>
  <c r="I9" i="21"/>
  <c r="E27" i="21"/>
  <c r="E17" i="21"/>
  <c r="E7" i="21"/>
  <c r="J7" i="21"/>
  <c r="O9" i="21"/>
  <c r="J9" i="21"/>
  <c r="O19" i="21"/>
  <c r="J24" i="21"/>
  <c r="J14" i="21"/>
  <c r="E29" i="21"/>
  <c r="E24" i="21"/>
  <c r="J29" i="21"/>
  <c r="E19" i="21"/>
  <c r="O14" i="21"/>
  <c r="J19" i="21"/>
  <c r="E14" i="21"/>
  <c r="E9" i="21"/>
  <c r="P6" i="21"/>
  <c r="K6" i="21"/>
  <c r="P11" i="21"/>
  <c r="K26" i="21"/>
  <c r="K16" i="21"/>
  <c r="F26" i="21"/>
  <c r="F21" i="21"/>
  <c r="P16" i="21"/>
  <c r="K11" i="21"/>
  <c r="K21" i="21"/>
  <c r="F16" i="21"/>
  <c r="F11" i="21"/>
  <c r="F6" i="21"/>
  <c r="P8" i="21"/>
  <c r="K8" i="21"/>
  <c r="P18" i="21"/>
  <c r="P13" i="21"/>
  <c r="K23" i="21"/>
  <c r="K13" i="21"/>
  <c r="F28" i="21"/>
  <c r="F23" i="21"/>
  <c r="K18" i="21"/>
  <c r="F18" i="21"/>
  <c r="F13" i="21"/>
  <c r="K28" i="21"/>
  <c r="F8" i="21"/>
  <c r="P10" i="21"/>
  <c r="K10" i="21"/>
  <c r="K30" i="21"/>
  <c r="K20" i="21"/>
  <c r="F30" i="21"/>
  <c r="F25" i="21"/>
  <c r="F20" i="21"/>
  <c r="P15" i="21"/>
  <c r="K25" i="21"/>
  <c r="P20" i="21"/>
  <c r="K15" i="21"/>
  <c r="F15" i="21"/>
  <c r="F10" i="21"/>
  <c r="Q7" i="21"/>
  <c r="L12" i="21"/>
  <c r="L7" i="21"/>
  <c r="Q17" i="21"/>
  <c r="Q12" i="21"/>
  <c r="L22" i="21"/>
  <c r="L27" i="21"/>
  <c r="G22" i="21"/>
  <c r="G17" i="21"/>
  <c r="G12" i="21"/>
  <c r="L17" i="21"/>
  <c r="G27" i="21"/>
  <c r="G7" i="21"/>
  <c r="Q9" i="21"/>
  <c r="L14" i="21"/>
  <c r="L9" i="21"/>
  <c r="L29" i="21"/>
  <c r="L19" i="21"/>
  <c r="Q19" i="21"/>
  <c r="G29" i="21"/>
  <c r="Q14" i="21"/>
  <c r="L24" i="21"/>
  <c r="G24" i="21"/>
  <c r="G19" i="21"/>
  <c r="G14" i="21"/>
  <c r="G9" i="21"/>
  <c r="R6" i="21"/>
  <c r="M11" i="21"/>
  <c r="M6" i="21"/>
  <c r="R16" i="21"/>
  <c r="R11" i="21"/>
  <c r="M21" i="21"/>
  <c r="H21" i="21"/>
  <c r="M16" i="21"/>
  <c r="H16" i="21"/>
  <c r="H11" i="21"/>
  <c r="M26" i="21"/>
  <c r="H26" i="21"/>
  <c r="H6" i="21"/>
  <c r="R8" i="21"/>
  <c r="M13" i="21"/>
  <c r="M8" i="21"/>
  <c r="M28" i="21"/>
  <c r="M18" i="21"/>
  <c r="H23" i="21"/>
  <c r="R13" i="21"/>
  <c r="M23" i="21"/>
  <c r="H28" i="21"/>
  <c r="R18" i="21"/>
  <c r="H18" i="21"/>
  <c r="H13" i="21"/>
  <c r="H8" i="21"/>
  <c r="R10" i="21"/>
  <c r="M15" i="21"/>
  <c r="M10" i="21"/>
  <c r="R20" i="21"/>
  <c r="R15" i="21"/>
  <c r="M25" i="21"/>
  <c r="H25" i="21"/>
  <c r="M30" i="21"/>
  <c r="H20" i="21"/>
  <c r="H15" i="21"/>
  <c r="M20" i="21"/>
  <c r="H30" i="21"/>
  <c r="H10" i="21"/>
  <c r="S17" i="21"/>
  <c r="S12" i="21"/>
  <c r="S7" i="21"/>
  <c r="N12" i="21"/>
  <c r="N7" i="21"/>
  <c r="N27" i="21"/>
  <c r="N17" i="21"/>
  <c r="I27" i="21"/>
  <c r="I22" i="21"/>
  <c r="N22" i="21"/>
  <c r="I17" i="21"/>
  <c r="I12" i="21"/>
  <c r="I7" i="21"/>
  <c r="N25" i="21"/>
  <c r="N20" i="21"/>
  <c r="N15" i="21"/>
  <c r="N10" i="21"/>
  <c r="I10" i="21"/>
  <c r="M8" i="22" l="1"/>
  <c r="AA29" i="22"/>
  <c r="AB22" i="22"/>
  <c r="W7" i="22"/>
  <c r="AB17" i="22"/>
  <c r="W22" i="22"/>
  <c r="R27" i="22"/>
  <c r="AB7" i="22"/>
  <c r="W17" i="22"/>
  <c r="M27" i="22"/>
  <c r="W27" i="22"/>
  <c r="AB27" i="22"/>
  <c r="R17" i="22"/>
  <c r="R22" i="22"/>
  <c r="R7" i="22"/>
  <c r="W12" i="22"/>
  <c r="R12" i="22"/>
  <c r="M22" i="22"/>
  <c r="M7" i="22"/>
  <c r="H12" i="22"/>
  <c r="H22" i="22"/>
  <c r="H17" i="22"/>
  <c r="M17" i="22"/>
  <c r="H27" i="22"/>
  <c r="H7" i="22"/>
  <c r="M12" i="22"/>
  <c r="AA10" i="22"/>
  <c r="V20" i="22"/>
  <c r="Q25" i="22"/>
  <c r="AA30" i="22"/>
  <c r="V30" i="22"/>
  <c r="V15" i="22"/>
  <c r="Q20" i="22"/>
  <c r="AA25" i="22"/>
  <c r="Q15" i="22"/>
  <c r="Q10" i="22"/>
  <c r="V10" i="22"/>
  <c r="L30" i="22"/>
  <c r="V25" i="22"/>
  <c r="Q30" i="22"/>
  <c r="AA20" i="22"/>
  <c r="AB15" i="22"/>
  <c r="L15" i="22"/>
  <c r="G25" i="22"/>
  <c r="L10" i="22"/>
  <c r="L20" i="22"/>
  <c r="G30" i="22"/>
  <c r="G20" i="22"/>
  <c r="L25" i="22"/>
  <c r="G15" i="22"/>
  <c r="G10" i="22"/>
  <c r="AC21" i="22"/>
  <c r="X6" i="22"/>
  <c r="AC16" i="22"/>
  <c r="X21" i="22"/>
  <c r="S26" i="22"/>
  <c r="S21" i="22"/>
  <c r="S11" i="22"/>
  <c r="N26" i="22"/>
  <c r="X16" i="22"/>
  <c r="S6" i="22"/>
  <c r="AC26" i="22"/>
  <c r="X26" i="22"/>
  <c r="X11" i="22"/>
  <c r="AC11" i="22"/>
  <c r="AC6" i="22"/>
  <c r="S16" i="22"/>
  <c r="N21" i="22"/>
  <c r="N6" i="22"/>
  <c r="I11" i="22"/>
  <c r="I16" i="22"/>
  <c r="N16" i="22"/>
  <c r="I26" i="22"/>
  <c r="I6" i="22"/>
  <c r="N11" i="22"/>
  <c r="I21" i="22"/>
  <c r="AB9" i="22"/>
  <c r="W19" i="22"/>
  <c r="R24" i="22"/>
  <c r="AB29" i="22"/>
  <c r="W29" i="22"/>
  <c r="W14" i="22"/>
  <c r="R19" i="22"/>
  <c r="W9" i="22"/>
  <c r="R9" i="22"/>
  <c r="AB19" i="22"/>
  <c r="W24" i="22"/>
  <c r="R14" i="22"/>
  <c r="AB24" i="22"/>
  <c r="M29" i="22"/>
  <c r="R29" i="22"/>
  <c r="M14" i="22"/>
  <c r="H24" i="22"/>
  <c r="H14" i="22"/>
  <c r="M19" i="22"/>
  <c r="H29" i="22"/>
  <c r="H19" i="22"/>
  <c r="M24" i="22"/>
  <c r="M9" i="22"/>
  <c r="H9" i="22"/>
  <c r="AB30" i="22"/>
  <c r="W30" i="22"/>
  <c r="W15" i="22"/>
  <c r="R20" i="22"/>
  <c r="AB25" i="22"/>
  <c r="W10" i="22"/>
  <c r="R15" i="22"/>
  <c r="AB20" i="22"/>
  <c r="W25" i="22"/>
  <c r="R30" i="22"/>
  <c r="W20" i="22"/>
  <c r="R25" i="22"/>
  <c r="M30" i="22"/>
  <c r="AB10" i="22"/>
  <c r="R10" i="22"/>
  <c r="H20" i="22"/>
  <c r="H30" i="22"/>
  <c r="M15" i="22"/>
  <c r="H25" i="22"/>
  <c r="M25" i="22"/>
  <c r="M10" i="22"/>
  <c r="H15" i="22"/>
  <c r="M20" i="22"/>
  <c r="H10" i="22"/>
  <c r="I15" i="21"/>
  <c r="AC25" i="21"/>
  <c r="X13" i="21"/>
  <c r="AB23" i="22" l="1"/>
  <c r="P22" i="22"/>
  <c r="W23" i="22"/>
  <c r="W8" i="22"/>
  <c r="H8" i="22"/>
  <c r="V9" i="22"/>
  <c r="Q14" i="22"/>
  <c r="P28" i="22"/>
  <c r="AA18" i="22"/>
  <c r="Q24" i="22"/>
  <c r="R23" i="22"/>
  <c r="V24" i="22"/>
  <c r="L14" i="22"/>
  <c r="H23" i="22"/>
  <c r="G9" i="22"/>
  <c r="W28" i="22"/>
  <c r="AB8" i="22"/>
  <c r="L24" i="22"/>
  <c r="AA9" i="22"/>
  <c r="M23" i="22"/>
  <c r="R8" i="22"/>
  <c r="R28" i="22"/>
  <c r="G19" i="22"/>
  <c r="Q9" i="22"/>
  <c r="Q29" i="22"/>
  <c r="H28" i="22"/>
  <c r="R13" i="22"/>
  <c r="AB18" i="22"/>
  <c r="G29" i="22"/>
  <c r="AA24" i="22"/>
  <c r="AB14" i="22"/>
  <c r="AA19" i="22"/>
  <c r="H13" i="22"/>
  <c r="M18" i="22"/>
  <c r="R18" i="22"/>
  <c r="L19" i="22"/>
  <c r="V14" i="22"/>
  <c r="H18" i="22"/>
  <c r="M28" i="22"/>
  <c r="AB28" i="22"/>
  <c r="G24" i="22"/>
  <c r="L29" i="22"/>
  <c r="V29" i="22"/>
  <c r="M13" i="22"/>
  <c r="W13" i="22"/>
  <c r="W18" i="22"/>
  <c r="L9" i="22"/>
  <c r="Q19" i="22"/>
  <c r="V19" i="22"/>
  <c r="Z15" i="22"/>
  <c r="U25" i="22"/>
  <c r="P30" i="22"/>
  <c r="Z10" i="22"/>
  <c r="U20" i="22"/>
  <c r="P25" i="22"/>
  <c r="Z30" i="22"/>
  <c r="P20" i="22"/>
  <c r="P15" i="22"/>
  <c r="U30" i="22"/>
  <c r="U15" i="22"/>
  <c r="Z20" i="22"/>
  <c r="U10" i="22"/>
  <c r="P10" i="22"/>
  <c r="Z25" i="22"/>
  <c r="K30" i="22"/>
  <c r="K20" i="22"/>
  <c r="F30" i="22"/>
  <c r="K25" i="22"/>
  <c r="K10" i="22"/>
  <c r="K15" i="22"/>
  <c r="F25" i="22"/>
  <c r="F10" i="22"/>
  <c r="F20" i="22"/>
  <c r="F15" i="22"/>
  <c r="AB26" i="22"/>
  <c r="W26" i="22"/>
  <c r="W11" i="22"/>
  <c r="R16" i="22"/>
  <c r="AB21" i="22"/>
  <c r="W6" i="22"/>
  <c r="R11" i="22"/>
  <c r="R26" i="22"/>
  <c r="W21" i="22"/>
  <c r="AB6" i="22"/>
  <c r="W16" i="22"/>
  <c r="M26" i="22"/>
  <c r="AB16" i="22"/>
  <c r="R6" i="22"/>
  <c r="R21" i="22"/>
  <c r="H16" i="22"/>
  <c r="H6" i="22"/>
  <c r="M11" i="22"/>
  <c r="H21" i="22"/>
  <c r="M21" i="22"/>
  <c r="M6" i="22"/>
  <c r="H11" i="22"/>
  <c r="M16" i="22"/>
  <c r="H26" i="22"/>
  <c r="AA16" i="22"/>
  <c r="AA6" i="22"/>
  <c r="V16" i="22"/>
  <c r="Q21" i="22"/>
  <c r="AA26" i="22"/>
  <c r="V26" i="22"/>
  <c r="V11" i="22"/>
  <c r="Q16" i="22"/>
  <c r="V6" i="22"/>
  <c r="Q6" i="22"/>
  <c r="AA21" i="22"/>
  <c r="AB11" i="22"/>
  <c r="V21" i="22"/>
  <c r="L26" i="22"/>
  <c r="Q26" i="22"/>
  <c r="Q11" i="22"/>
  <c r="L11" i="22"/>
  <c r="G21" i="22"/>
  <c r="G6" i="22"/>
  <c r="G11" i="22"/>
  <c r="L16" i="22"/>
  <c r="G26" i="22"/>
  <c r="G16" i="22"/>
  <c r="L21" i="22"/>
  <c r="L6" i="22"/>
  <c r="Z24" i="22"/>
  <c r="U9" i="22"/>
  <c r="Z19" i="22"/>
  <c r="Z14" i="22"/>
  <c r="U24" i="22"/>
  <c r="P29" i="22"/>
  <c r="Z9" i="22"/>
  <c r="U19" i="22"/>
  <c r="K29" i="22"/>
  <c r="P9" i="22"/>
  <c r="Z29" i="22"/>
  <c r="P19" i="22"/>
  <c r="P14" i="22"/>
  <c r="P24" i="22"/>
  <c r="U29" i="22"/>
  <c r="U14" i="22"/>
  <c r="K9" i="22"/>
  <c r="F14" i="22"/>
  <c r="F24" i="22"/>
  <c r="F9" i="22"/>
  <c r="F19" i="22"/>
  <c r="K24" i="22"/>
  <c r="K19" i="22"/>
  <c r="F29" i="22"/>
  <c r="K14" i="22"/>
  <c r="AC17" i="22"/>
  <c r="X22" i="22"/>
  <c r="S27" i="22"/>
  <c r="AC12" i="22"/>
  <c r="AC7" i="22"/>
  <c r="X17" i="22"/>
  <c r="S22" i="22"/>
  <c r="X27" i="22"/>
  <c r="X12" i="22"/>
  <c r="S17" i="22"/>
  <c r="AC22" i="22"/>
  <c r="S7" i="22"/>
  <c r="AC27" i="22"/>
  <c r="S12" i="22"/>
  <c r="X7" i="22"/>
  <c r="N27" i="22"/>
  <c r="N17" i="22"/>
  <c r="I27" i="22"/>
  <c r="I7" i="22"/>
  <c r="I17" i="22"/>
  <c r="N22" i="22"/>
  <c r="N7" i="22"/>
  <c r="I12" i="22"/>
  <c r="N12" i="22"/>
  <c r="I22" i="22"/>
  <c r="V8" i="22"/>
  <c r="V28" i="22"/>
  <c r="L8" i="22"/>
  <c r="AC29" i="22"/>
  <c r="X29" i="22"/>
  <c r="X14" i="22"/>
  <c r="S19" i="22"/>
  <c r="AC24" i="22"/>
  <c r="X9" i="22"/>
  <c r="S14" i="22"/>
  <c r="S29" i="22"/>
  <c r="AC14" i="22"/>
  <c r="AC9" i="22"/>
  <c r="X19" i="22"/>
  <c r="N29" i="22"/>
  <c r="AC19" i="22"/>
  <c r="X24" i="22"/>
  <c r="S9" i="22"/>
  <c r="S24" i="22"/>
  <c r="I19" i="22"/>
  <c r="I9" i="22"/>
  <c r="N14" i="22"/>
  <c r="I24" i="22"/>
  <c r="N24" i="22"/>
  <c r="N9" i="22"/>
  <c r="I14" i="22"/>
  <c r="N19" i="22"/>
  <c r="I29" i="22"/>
  <c r="G7" i="22"/>
  <c r="AA27" i="22"/>
  <c r="V27" i="22"/>
  <c r="V12" i="22"/>
  <c r="Q17" i="22"/>
  <c r="AA22" i="22"/>
  <c r="V7" i="22"/>
  <c r="Q12" i="22"/>
  <c r="AA17" i="22"/>
  <c r="AB12" i="22"/>
  <c r="V22" i="22"/>
  <c r="AA7" i="22"/>
  <c r="Q22" i="22"/>
  <c r="L27" i="22"/>
  <c r="Q27" i="22"/>
  <c r="V17" i="22"/>
  <c r="Q7" i="22"/>
  <c r="G17" i="22"/>
  <c r="G27" i="22"/>
  <c r="L12" i="22"/>
  <c r="G22" i="22"/>
  <c r="L22" i="22"/>
  <c r="L7" i="22"/>
  <c r="G12" i="22"/>
  <c r="L17" i="22"/>
  <c r="U15" i="21"/>
  <c r="X11" i="21"/>
  <c r="S10" i="21"/>
  <c r="AC20" i="21"/>
  <c r="X25" i="21"/>
  <c r="U13" i="21"/>
  <c r="X10" i="21"/>
  <c r="S15" i="21"/>
  <c r="X15" i="21"/>
  <c r="AC15" i="21"/>
  <c r="S20" i="21"/>
  <c r="X20" i="21"/>
  <c r="I25" i="21"/>
  <c r="I30" i="21"/>
  <c r="N30" i="21"/>
  <c r="S30" i="21"/>
  <c r="AC30" i="21"/>
  <c r="I20" i="21"/>
  <c r="X30" i="21"/>
  <c r="X12" i="21"/>
  <c r="K22" i="22" l="1"/>
  <c r="K7" i="22"/>
  <c r="U22" i="22"/>
  <c r="P12" i="22"/>
  <c r="F12" i="22"/>
  <c r="P7" i="22"/>
  <c r="Z22" i="22"/>
  <c r="P17" i="22"/>
  <c r="P8" i="22"/>
  <c r="Z18" i="22"/>
  <c r="U18" i="22"/>
  <c r="F7" i="22"/>
  <c r="U17" i="22"/>
  <c r="F8" i="22"/>
  <c r="P13" i="22"/>
  <c r="F22" i="22"/>
  <c r="Z7" i="22"/>
  <c r="U23" i="22"/>
  <c r="G23" i="22"/>
  <c r="F28" i="22"/>
  <c r="U8" i="22"/>
  <c r="K12" i="22"/>
  <c r="F23" i="22"/>
  <c r="Z23" i="22"/>
  <c r="K23" i="22"/>
  <c r="Z28" i="22"/>
  <c r="F17" i="22"/>
  <c r="U7" i="22"/>
  <c r="U12" i="22"/>
  <c r="K27" i="22"/>
  <c r="P27" i="22"/>
  <c r="U27" i="22"/>
  <c r="F27" i="22"/>
  <c r="Z12" i="22"/>
  <c r="Z27" i="22"/>
  <c r="Q18" i="22"/>
  <c r="K17" i="22"/>
  <c r="Z17" i="22"/>
  <c r="K8" i="22"/>
  <c r="K28" i="22"/>
  <c r="F13" i="22"/>
  <c r="Z13" i="22"/>
  <c r="L28" i="22"/>
  <c r="L13" i="22"/>
  <c r="AA23" i="22"/>
  <c r="V13" i="22"/>
  <c r="Q8" i="22"/>
  <c r="K13" i="22"/>
  <c r="Z8" i="22"/>
  <c r="U13" i="22"/>
  <c r="F18" i="22"/>
  <c r="P18" i="22"/>
  <c r="U28" i="22"/>
  <c r="G28" i="22"/>
  <c r="Q28" i="22"/>
  <c r="K18" i="22"/>
  <c r="P23" i="22"/>
  <c r="G8" i="22"/>
  <c r="AA28" i="22"/>
  <c r="Q23" i="22"/>
  <c r="L18" i="22"/>
  <c r="Q13" i="22"/>
  <c r="V23" i="22"/>
  <c r="G18" i="22"/>
  <c r="V18" i="22"/>
  <c r="AB13" i="22"/>
  <c r="G13" i="22"/>
  <c r="AA8" i="22"/>
  <c r="Z16" i="22"/>
  <c r="Z11" i="22"/>
  <c r="U21" i="22"/>
  <c r="P26" i="22"/>
  <c r="Z6" i="22"/>
  <c r="U16" i="22"/>
  <c r="P21" i="22"/>
  <c r="U26" i="22"/>
  <c r="U11" i="22"/>
  <c r="Z21" i="22"/>
  <c r="P6" i="22"/>
  <c r="Z26" i="22"/>
  <c r="U6" i="22"/>
  <c r="P16" i="22"/>
  <c r="P11" i="22"/>
  <c r="K16" i="22"/>
  <c r="F26" i="22"/>
  <c r="F16" i="22"/>
  <c r="K21" i="22"/>
  <c r="K6" i="22"/>
  <c r="K11" i="22"/>
  <c r="F21" i="22"/>
  <c r="F6" i="22"/>
  <c r="K26" i="22"/>
  <c r="F11" i="22"/>
  <c r="Y25" i="22"/>
  <c r="T10" i="22"/>
  <c r="Y20" i="22"/>
  <c r="Y15" i="22"/>
  <c r="T25" i="22"/>
  <c r="O30" i="22"/>
  <c r="O25" i="22"/>
  <c r="O20" i="22"/>
  <c r="O15" i="22"/>
  <c r="Y10" i="22"/>
  <c r="T20" i="22"/>
  <c r="Y30" i="22"/>
  <c r="T30" i="22"/>
  <c r="T15" i="22"/>
  <c r="O10" i="22"/>
  <c r="J25" i="22"/>
  <c r="J10" i="22"/>
  <c r="E15" i="22"/>
  <c r="E10" i="22"/>
  <c r="J30" i="22"/>
  <c r="E20" i="22"/>
  <c r="J20" i="22"/>
  <c r="E30" i="22"/>
  <c r="J15" i="22"/>
  <c r="E25" i="22"/>
  <c r="Y29" i="22"/>
  <c r="T29" i="22"/>
  <c r="T14" i="22"/>
  <c r="Y24" i="22"/>
  <c r="T9" i="22"/>
  <c r="Y19" i="22"/>
  <c r="Y14" i="22"/>
  <c r="T24" i="22"/>
  <c r="O29" i="22"/>
  <c r="O24" i="22"/>
  <c r="O19" i="22"/>
  <c r="O14" i="22"/>
  <c r="Y9" i="22"/>
  <c r="T19" i="22"/>
  <c r="O9" i="22"/>
  <c r="J29" i="22"/>
  <c r="E19" i="22"/>
  <c r="E29" i="22"/>
  <c r="J14" i="22"/>
  <c r="E24" i="22"/>
  <c r="J24" i="22"/>
  <c r="J9" i="22"/>
  <c r="E14" i="22"/>
  <c r="J19" i="22"/>
  <c r="E9" i="22"/>
  <c r="R9" i="16" l="1"/>
  <c r="AE9" i="16" s="1"/>
  <c r="AF9" i="16" l="1"/>
  <c r="AC20" i="22"/>
  <c r="AC15" i="22"/>
  <c r="S25" i="22"/>
  <c r="X10" i="22"/>
  <c r="AC25" i="22"/>
  <c r="X25" i="22"/>
  <c r="I30" i="22"/>
  <c r="S20" i="22"/>
  <c r="X20" i="22"/>
  <c r="I15" i="22"/>
  <c r="N10" i="22"/>
  <c r="I25" i="22"/>
  <c r="N15" i="22"/>
  <c r="S10" i="22"/>
  <c r="AC30" i="22"/>
  <c r="S30" i="22"/>
  <c r="X30" i="22"/>
  <c r="N30" i="22"/>
  <c r="I20" i="22"/>
  <c r="S15" i="22"/>
  <c r="N25" i="22"/>
  <c r="N20" i="22"/>
  <c r="X15" i="22"/>
  <c r="AC10" i="22"/>
  <c r="I10" i="22"/>
  <c r="AC13" i="22" l="1"/>
  <c r="AC8" i="22"/>
  <c r="X18" i="22"/>
  <c r="S23" i="22"/>
  <c r="AC28" i="22"/>
  <c r="X28" i="22"/>
  <c r="X13" i="22"/>
  <c r="S18" i="22"/>
  <c r="AC23" i="22"/>
  <c r="S8" i="22"/>
  <c r="N28" i="22"/>
  <c r="AC18" i="22"/>
  <c r="S28" i="22"/>
  <c r="X8" i="22"/>
  <c r="S13" i="22"/>
  <c r="X23" i="22"/>
  <c r="N13" i="22"/>
  <c r="I23" i="22"/>
  <c r="N18" i="22"/>
  <c r="I28" i="22"/>
  <c r="I18" i="22"/>
  <c r="N23" i="22"/>
  <c r="N8" i="22"/>
  <c r="I13" i="22"/>
  <c r="I8" i="22"/>
  <c r="T28" i="22" l="1"/>
  <c r="O13" i="22"/>
  <c r="J13" i="22"/>
  <c r="U12" i="21" l="1"/>
  <c r="BV54" i="16" l="1"/>
  <c r="BU54" i="16"/>
  <c r="B37" i="16"/>
  <c r="B38" i="16" s="1"/>
  <c r="B39" i="16" s="1"/>
  <c r="B40" i="16" s="1"/>
  <c r="B41" i="16" s="1"/>
  <c r="B42" i="16" s="1"/>
  <c r="B43" i="16" s="1"/>
  <c r="B44" i="16" s="1"/>
  <c r="B28" i="16"/>
  <c r="B29" i="16" s="1"/>
  <c r="B30" i="16" s="1"/>
  <c r="B31" i="16" s="1"/>
  <c r="B32" i="16" s="1"/>
  <c r="B33" i="16" s="1"/>
  <c r="B34" i="16" s="1"/>
  <c r="B35" i="16" s="1"/>
  <c r="B19" i="16"/>
  <c r="B20" i="16" s="1"/>
  <c r="B21" i="16" s="1"/>
  <c r="B22" i="16" s="1"/>
  <c r="B23" i="16" s="1"/>
  <c r="B24" i="16" s="1"/>
  <c r="B25" i="16" s="1"/>
  <c r="B26" i="16" s="1"/>
  <c r="AM9" i="16"/>
  <c r="K9" i="16"/>
  <c r="Y6" i="21"/>
  <c r="L9" i="16" l="1"/>
  <c r="E16" i="21"/>
  <c r="E26" i="21"/>
  <c r="E11" i="21"/>
  <c r="J6" i="21"/>
  <c r="E6" i="21"/>
  <c r="BW54" i="16"/>
  <c r="U11" i="21"/>
  <c r="T26" i="21"/>
  <c r="T21" i="21"/>
  <c r="O16" i="21"/>
  <c r="J21" i="21"/>
  <c r="E21" i="21"/>
  <c r="O11" i="21"/>
  <c r="Y21" i="21"/>
  <c r="T16" i="21"/>
  <c r="O21" i="21"/>
  <c r="J16" i="21"/>
  <c r="Y16" i="21"/>
  <c r="J11" i="21"/>
  <c r="Y11" i="21"/>
  <c r="Y26" i="21"/>
  <c r="T11" i="21"/>
  <c r="T6" i="21"/>
  <c r="J26" i="21"/>
  <c r="J23" i="21"/>
  <c r="O8" i="21"/>
  <c r="Y28" i="21"/>
  <c r="T13" i="21"/>
  <c r="E23" i="21"/>
  <c r="O13" i="21"/>
  <c r="Y23" i="21"/>
  <c r="T18" i="21"/>
  <c r="O28" i="21"/>
  <c r="J28" i="21"/>
  <c r="J13" i="21"/>
  <c r="T8" i="21"/>
  <c r="T23" i="21"/>
  <c r="T28" i="21"/>
  <c r="O23" i="21"/>
  <c r="J18" i="21"/>
  <c r="Y18" i="21"/>
  <c r="Y13" i="21"/>
  <c r="O18" i="21"/>
  <c r="Y8" i="21"/>
  <c r="T15" i="21"/>
  <c r="E22" i="21"/>
  <c r="O12" i="21"/>
  <c r="T17" i="21"/>
  <c r="E12" i="21"/>
  <c r="T27" i="21"/>
  <c r="J22" i="21"/>
  <c r="O7" i="21"/>
  <c r="Y22" i="21"/>
  <c r="T12" i="21"/>
  <c r="T7" i="21"/>
  <c r="O22" i="21"/>
  <c r="J17" i="21"/>
  <c r="O27" i="21"/>
  <c r="J27" i="21"/>
  <c r="Y17" i="21"/>
  <c r="Y12" i="21"/>
  <c r="T22" i="21"/>
  <c r="O17" i="21"/>
  <c r="Y7" i="21"/>
  <c r="Y27" i="21"/>
  <c r="J12" i="21"/>
  <c r="E28" i="22" l="1"/>
  <c r="BX54" i="16"/>
  <c r="AG9" i="16"/>
  <c r="J22" i="22" l="1"/>
  <c r="AN9" i="16"/>
  <c r="AR9" i="16" s="1"/>
  <c r="AT9" i="16" s="1"/>
  <c r="AP9" i="16"/>
  <c r="O28" i="22"/>
  <c r="Y8" i="22"/>
  <c r="J18" i="22"/>
  <c r="Y23" i="22"/>
  <c r="T13" i="22"/>
  <c r="T18" i="22"/>
  <c r="J8" i="22"/>
  <c r="Y28" i="22"/>
  <c r="E23" i="22"/>
  <c r="E18" i="22"/>
  <c r="O8" i="22"/>
  <c r="O23" i="22"/>
  <c r="E13" i="22"/>
  <c r="O18" i="22"/>
  <c r="T8" i="22"/>
  <c r="Y13" i="22"/>
  <c r="Y18" i="22"/>
  <c r="T23" i="22"/>
  <c r="J28" i="22"/>
  <c r="J23" i="22"/>
  <c r="E8" i="22"/>
  <c r="Y22" i="22"/>
  <c r="O27" i="22"/>
  <c r="E22" i="22"/>
  <c r="T22" i="22"/>
  <c r="E12" i="22"/>
  <c r="T17" i="22"/>
  <c r="O22" i="22"/>
  <c r="E17" i="22"/>
  <c r="AQ9" i="16" l="1"/>
  <c r="T7" i="22"/>
  <c r="T12" i="22"/>
  <c r="Y17" i="22"/>
  <c r="E7" i="22"/>
  <c r="O12" i="22"/>
  <c r="O7" i="22"/>
  <c r="Y7" i="22"/>
  <c r="J7" i="22"/>
  <c r="O17" i="22"/>
  <c r="J17" i="22"/>
  <c r="J27" i="22"/>
  <c r="Y12" i="22"/>
  <c r="E27" i="22"/>
  <c r="T27" i="22"/>
  <c r="J12" i="22"/>
  <c r="Y27" i="22"/>
  <c r="AS9" i="16"/>
  <c r="AV9" i="16" s="1"/>
  <c r="AU9" i="16" s="1"/>
  <c r="Y16" i="22" s="1"/>
  <c r="E26" i="22" l="1"/>
  <c r="Y26" i="22"/>
  <c r="O16" i="22"/>
  <c r="Y21" i="22"/>
  <c r="T26" i="22"/>
  <c r="T21" i="22"/>
  <c r="E21" i="22"/>
  <c r="O6" i="22"/>
  <c r="J11" i="22"/>
  <c r="O26" i="22"/>
  <c r="E11" i="22"/>
  <c r="E6" i="22"/>
  <c r="O11" i="22"/>
  <c r="Y11" i="22"/>
  <c r="T11" i="22"/>
  <c r="J21" i="22"/>
  <c r="Y6" i="22"/>
  <c r="O21" i="22"/>
  <c r="T16" i="22"/>
  <c r="J6" i="22"/>
  <c r="J26" i="22"/>
  <c r="E16" i="22"/>
  <c r="J16" i="22"/>
  <c r="T6" i="22"/>
</calcChain>
</file>

<file path=xl/sharedStrings.xml><?xml version="1.0" encoding="utf-8"?>
<sst xmlns="http://schemas.openxmlformats.org/spreadsheetml/2006/main" count="507" uniqueCount="315">
  <si>
    <t>Raro</t>
  </si>
  <si>
    <t xml:space="preserve">Posible </t>
  </si>
  <si>
    <t>casi seguro</t>
  </si>
  <si>
    <t>Probabilidad</t>
  </si>
  <si>
    <t>Impacto</t>
  </si>
  <si>
    <t>Zona de Riesgo Baja</t>
  </si>
  <si>
    <t>B</t>
  </si>
  <si>
    <t>M</t>
  </si>
  <si>
    <t>Zona de Riesgo Moderada</t>
  </si>
  <si>
    <t>Zona de Riesgo Alta</t>
  </si>
  <si>
    <t>A</t>
  </si>
  <si>
    <t>E</t>
  </si>
  <si>
    <t>Zona de Riesgo Extrema</t>
  </si>
  <si>
    <t>Improbable</t>
  </si>
  <si>
    <t>Probable</t>
  </si>
  <si>
    <t>Insignificante</t>
  </si>
  <si>
    <t>Menor</t>
  </si>
  <si>
    <t xml:space="preserve">Moderado </t>
  </si>
  <si>
    <t xml:space="preserve">Mayor </t>
  </si>
  <si>
    <t>Catastrófico</t>
  </si>
  <si>
    <t>Matriz de Calificación evaluación y respuesta a los Riesgos.</t>
  </si>
  <si>
    <t>RIESGO</t>
  </si>
  <si>
    <t>CONSECUENCIAS</t>
  </si>
  <si>
    <t>PROBABILIDAD</t>
  </si>
  <si>
    <t>IMPACTO</t>
  </si>
  <si>
    <t>NIVEL DE RIESGO</t>
  </si>
  <si>
    <t>ACCIONES</t>
  </si>
  <si>
    <t>TIPO DE CONTROL</t>
  </si>
  <si>
    <t>Casi seguro</t>
  </si>
  <si>
    <t>Posible</t>
  </si>
  <si>
    <t>Rara Vez</t>
  </si>
  <si>
    <t>Moderado</t>
  </si>
  <si>
    <t xml:space="preserve">Menos </t>
  </si>
  <si>
    <t>Nivel</t>
  </si>
  <si>
    <t>Contexto</t>
  </si>
  <si>
    <t>Externo</t>
  </si>
  <si>
    <t>Interno</t>
  </si>
  <si>
    <t>Económicos</t>
  </si>
  <si>
    <t>Sociales</t>
  </si>
  <si>
    <t>Tecnológicos</t>
  </si>
  <si>
    <t>Medioambientales</t>
  </si>
  <si>
    <t>Comunicación externa</t>
  </si>
  <si>
    <t>Financieros</t>
  </si>
  <si>
    <t>Personal</t>
  </si>
  <si>
    <t>Procesos</t>
  </si>
  <si>
    <t>Tecnología</t>
  </si>
  <si>
    <t>Estratégicos</t>
  </si>
  <si>
    <t>Comunicación interna</t>
  </si>
  <si>
    <t>Del Proceso</t>
  </si>
  <si>
    <t>Diseño del proceso</t>
  </si>
  <si>
    <t>Interacciones con otros procesos</t>
  </si>
  <si>
    <t>Transversalidad</t>
  </si>
  <si>
    <t>Procedimientos asociados</t>
  </si>
  <si>
    <t>Responsables de proceso</t>
  </si>
  <si>
    <t>Comunicación entre procesos</t>
  </si>
  <si>
    <t>Descriptor</t>
  </si>
  <si>
    <t>Descripción</t>
  </si>
  <si>
    <t>Frecuencia</t>
  </si>
  <si>
    <t>Más de 1 vez al año.</t>
  </si>
  <si>
    <t>Tabla de Probabilidad</t>
  </si>
  <si>
    <t>Al menos de 1 vez en el último año</t>
  </si>
  <si>
    <t>Al menos de 1 vez en los últimos 2 años</t>
  </si>
  <si>
    <t>Al menos de 1 vez en los últimos 5 años</t>
  </si>
  <si>
    <t>No se ha presentado en los últimos 5 años</t>
  </si>
  <si>
    <t>El evento puede ocurrir solo en circunstancias excepcionales
 ( poco comunes o anormales)</t>
  </si>
  <si>
    <t>IMPROBABLE</t>
  </si>
  <si>
    <t>MODERADO</t>
  </si>
  <si>
    <t>PROBABLE</t>
  </si>
  <si>
    <t>CASI SEGURO</t>
  </si>
  <si>
    <t>INSIGNIFICANTE</t>
  </si>
  <si>
    <t>MENOR</t>
  </si>
  <si>
    <t>MAYOR</t>
  </si>
  <si>
    <t>CATASTRÓFICO</t>
  </si>
  <si>
    <t>N°</t>
  </si>
  <si>
    <r>
      <t>Riesgo</t>
    </r>
    <r>
      <rPr>
        <sz val="9"/>
        <rFont val="Tahoma"/>
        <family val="2"/>
      </rPr>
      <t xml:space="preserve">: Posibilidad de que ocurra un acontecimiento que impacte el alcance de los objetivos y resultados de la Institución </t>
    </r>
  </si>
  <si>
    <r>
      <t>Descripción</t>
    </r>
    <r>
      <rPr>
        <sz val="9"/>
        <rFont val="Tahoma"/>
        <family val="2"/>
      </rPr>
      <t>: se refiere a las características generales o las formas en que se observa o manifiesta el riesgo identificado.</t>
    </r>
  </si>
  <si>
    <r>
      <t>Efecto</t>
    </r>
    <r>
      <rPr>
        <sz val="9"/>
        <rFont val="Tahoma"/>
        <family val="2"/>
      </rPr>
      <t>: Corresponde a las consecuencias ocasionadas por el riesgo.</t>
    </r>
  </si>
  <si>
    <r>
      <t xml:space="preserve">Causas:  </t>
    </r>
    <r>
      <rPr>
        <sz val="9"/>
        <rFont val="Tahoma"/>
        <family val="2"/>
      </rPr>
      <t>Es lo que origina el riesgo, son el punto de partida para el planteamiento de acciones preventivas. Las causas se deben establecer a partir de los factores internos y externos que se establecieron en el contexto. Para determinar las causas se podrá utilizar el diagrama causa - efecto.</t>
    </r>
  </si>
  <si>
    <t>ETAPA 3</t>
  </si>
  <si>
    <t>Una vez ubicados los riesgos en la matriz de priorización, se identifica si existen controles asociados, si son aplicados, están documentados y son efectivos, con el fin de determinar la posición del riesgo en la matriz de vulnerabilidad.</t>
  </si>
  <si>
    <t>Valoración
del Riesgo</t>
  </si>
  <si>
    <r>
      <t xml:space="preserve">Control:  </t>
    </r>
    <r>
      <rPr>
        <sz val="9"/>
        <rFont val="Tahoma"/>
        <family val="2"/>
      </rPr>
      <t>Es toda acción que tiende a prevenir o mitigar los riesgos, significa analizar el desempeño de los procesos, evidenciando posibles desviaciones frente al resultado esperado. Los controles proporcionan un modelo operacional de seguridad razonable en el logro de los objetivos. Tipos:</t>
    </r>
  </si>
  <si>
    <t>Algunas de las acciones tienden  a controlar la Posibilidad/Probabilidad y otras el impacto Son:</t>
  </si>
  <si>
    <t>El control previene la materialización del riesgo (afecta probabilidad) o permite enfrentar la situación en caso de materialización (afecta impacto)?</t>
  </si>
  <si>
    <t>TOTAL</t>
  </si>
  <si>
    <t>Afecta el Impacto</t>
  </si>
  <si>
    <t>Afecta la Probabilidad</t>
  </si>
  <si>
    <t>Si</t>
  </si>
  <si>
    <t>No</t>
  </si>
  <si>
    <t xml:space="preserve">RANGOS DE CALIFICACIÓN DE LOS CONTROLES </t>
  </si>
  <si>
    <t xml:space="preserve">DEPENDIENDO SI EL CONTROL AFECTA PROBABILIDAD O IMPACTO DESPLAZA EN LA MATRIZ DE EVALUACIÓN DEL RIESGO ASÍ: </t>
  </si>
  <si>
    <t>En Probabilidad Avanza hacia abajo En Impacto Avanza hacia la izquierda CUADRANTES A DISMINUIR</t>
  </si>
  <si>
    <t>Entre 0-50</t>
  </si>
  <si>
    <t>Entre 51-75</t>
  </si>
  <si>
    <t>Entre 76-100</t>
  </si>
  <si>
    <t>PROBABILIDAD AJUSTADA</t>
  </si>
  <si>
    <t>IMPACTO AJUSTADO</t>
  </si>
  <si>
    <t>Nuevo nivel de Desplazamiento en Probabilidad/Impacto</t>
  </si>
  <si>
    <t>CONTEO NIVEL DE RIESGO</t>
  </si>
  <si>
    <r>
      <rPr>
        <b/>
        <sz val="8"/>
        <rFont val="Tahoma"/>
        <family val="2"/>
      </rPr>
      <t>Tipos de Control:</t>
    </r>
    <r>
      <rPr>
        <sz val="8"/>
        <rFont val="Tahoma"/>
        <family val="2"/>
      </rPr>
      <t xml:space="preserve">
</t>
    </r>
    <r>
      <rPr>
        <b/>
        <sz val="8"/>
        <rFont val="Tahoma"/>
        <family val="2"/>
      </rPr>
      <t xml:space="preserve">Detectivo: </t>
    </r>
    <r>
      <rPr>
        <sz val="8"/>
        <rFont val="Tahoma"/>
        <family val="2"/>
      </rPr>
      <t xml:space="preserve">se diseñan para identificar si resultados indeseables han ocurrido después de un acontecimiento.
</t>
    </r>
    <r>
      <rPr>
        <b/>
        <sz val="8"/>
        <rFont val="Tahoma"/>
        <family val="2"/>
      </rPr>
      <t>Preventivo:</t>
    </r>
    <r>
      <rPr>
        <sz val="8"/>
        <rFont val="Tahoma"/>
        <family val="2"/>
      </rPr>
      <t xml:space="preserve"> aquellos que actúan para eliminar las causas del riesgo, para prevenir su ocurrencia o materialización.
</t>
    </r>
    <r>
      <rPr>
        <b/>
        <sz val="8"/>
        <rFont val="Tahoma"/>
        <family val="2"/>
      </rPr>
      <t>Correctivos:</t>
    </r>
    <r>
      <rPr>
        <sz val="8"/>
        <rFont val="Tahoma"/>
        <family val="2"/>
      </rPr>
      <t xml:space="preserve"> aquellos que permiten el restablecimiento de la actividad después de ser detectado un evento no deseable; también permiten la modificación de las acciones que propiciaron su ocurrencia.</t>
    </r>
  </si>
  <si>
    <t>IDENTIFICACION DEL RIESGO</t>
  </si>
  <si>
    <t>Valor del Impacto</t>
  </si>
  <si>
    <t>NUMERO TOTAL DE DESPLAZAMIENTOS POR PROBABILIDAD</t>
  </si>
  <si>
    <t>NUMERO TOTAL DE DESPLAZAMIENTOS POR IMPACTO</t>
  </si>
  <si>
    <t xml:space="preserve">CONTROL ESTABLECIDO
</t>
  </si>
  <si>
    <t>FRECUENCIA DEL CONTROL</t>
  </si>
  <si>
    <t>Efectos en la  Probabilidad/Impacto</t>
  </si>
  <si>
    <t>RESPONSABLE</t>
  </si>
  <si>
    <t>OBJETIVO</t>
  </si>
  <si>
    <t>Continuo</t>
  </si>
  <si>
    <t>ALCANCE</t>
  </si>
  <si>
    <t>DESCRIPCIÓN TIPO DE CONTROL</t>
  </si>
  <si>
    <t>Controles de Gestión</t>
  </si>
  <si>
    <t>Controles Operativos</t>
  </si>
  <si>
    <t>Controles Legales</t>
  </si>
  <si>
    <t>Seguimiento al cronograma</t>
  </si>
  <si>
    <t>Informes de Gestión</t>
  </si>
  <si>
    <t>Conciliaciones</t>
  </si>
  <si>
    <t>Consecutivos</t>
  </si>
  <si>
    <t>Lista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</si>
  <si>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</si>
  <si>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</si>
  <si>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</si>
  <si>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</si>
  <si>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</si>
  <si>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</si>
  <si>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</si>
  <si>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</si>
  <si>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</si>
  <si>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</si>
  <si>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Normas Claras y Aplicadas</t>
  </si>
  <si>
    <t>Controles_de_Gestion</t>
  </si>
  <si>
    <t>Controles_Operativos</t>
  </si>
  <si>
    <t>Controles_Legales</t>
  </si>
  <si>
    <t>Mensual</t>
  </si>
  <si>
    <t>Bimensual</t>
  </si>
  <si>
    <t>Trimestral</t>
  </si>
  <si>
    <t>Semestral</t>
  </si>
  <si>
    <t>Anual</t>
  </si>
  <si>
    <t>A Solicitud</t>
  </si>
  <si>
    <t>Control Preventivo</t>
  </si>
  <si>
    <t>Control Correctivo</t>
  </si>
  <si>
    <t>Control Detectivo</t>
  </si>
  <si>
    <t>PROBABILIDAD CON DEZPLAZAMIENTOS</t>
  </si>
  <si>
    <t>IMPACTO CON DESPLAZAMIENTOS</t>
  </si>
  <si>
    <t>ANALISIS DEL RIESGO</t>
  </si>
  <si>
    <t>PASO 1</t>
  </si>
  <si>
    <t xml:space="preserve">POLITICA DE ADMINISTRACIÓN DEL RIESGO
</t>
  </si>
  <si>
    <t>PASO 2</t>
  </si>
  <si>
    <t>2.1 Establecimiento del contexto</t>
  </si>
  <si>
    <t>IDENTIFICACIÓN DEL RIESGO</t>
  </si>
  <si>
    <t>2.1 Identificación del riesgo</t>
  </si>
  <si>
    <t>Establecimiento del contexto interno</t>
  </si>
  <si>
    <t>Establecimiento del contexto externo</t>
  </si>
  <si>
    <t>VALORACIÓN  DEL RIESGO</t>
  </si>
  <si>
    <t>MARCO CONCEPTUAL</t>
  </si>
  <si>
    <t>R14</t>
  </si>
  <si>
    <t>R15</t>
  </si>
  <si>
    <t>R16</t>
  </si>
  <si>
    <t>R18</t>
  </si>
  <si>
    <t>R19</t>
  </si>
  <si>
    <t>R20</t>
  </si>
  <si>
    <t>R21</t>
  </si>
  <si>
    <t>R22</t>
  </si>
  <si>
    <t>R23</t>
  </si>
  <si>
    <t>CAUSA</t>
  </si>
  <si>
    <t>SE BORRO SI</t>
  </si>
  <si>
    <t>mapa de calor</t>
  </si>
  <si>
    <t>¿Existen  un responsable asignado a la ejecución del control?</t>
  </si>
  <si>
    <t>Periodicidad</t>
  </si>
  <si>
    <t>Como se realiza la actividad de control</t>
  </si>
  <si>
    <t>Que pasa con las observaciones o desviaciones</t>
  </si>
  <si>
    <t>Adecuado</t>
  </si>
  <si>
    <t>Inadecuado</t>
  </si>
  <si>
    <t>Oportuna</t>
  </si>
  <si>
    <t>Inoportuna</t>
  </si>
  <si>
    <t>Prevenir</t>
  </si>
  <si>
    <t>Detectar</t>
  </si>
  <si>
    <t>No es control</t>
  </si>
  <si>
    <t>Confiable</t>
  </si>
  <si>
    <t>No confiable</t>
  </si>
  <si>
    <t>Se investigan</t>
  </si>
  <si>
    <t>No se Investigan</t>
  </si>
  <si>
    <t xml:space="preserve">Completa </t>
  </si>
  <si>
    <t>Incompleta</t>
  </si>
  <si>
    <t>No existe</t>
  </si>
  <si>
    <t>PROCESOS</t>
  </si>
  <si>
    <t>POSIBLE</t>
  </si>
  <si>
    <t>RARA VEZ</t>
  </si>
  <si>
    <t>Establecimiento del contexto del proceso</t>
  </si>
  <si>
    <t>Consecuencias o efectos</t>
  </si>
  <si>
    <t xml:space="preserve">Causas o factores </t>
  </si>
  <si>
    <t>Tipos de Riesgos</t>
  </si>
  <si>
    <t>Calificar la Probabilidad</t>
  </si>
  <si>
    <t>ZONAS DE RESULTADO</t>
  </si>
  <si>
    <t>PLAN DE ACCIÓN</t>
  </si>
  <si>
    <t>R17</t>
  </si>
  <si>
    <t>R24</t>
  </si>
  <si>
    <t>R25</t>
  </si>
  <si>
    <t>R10
CONTROL INTERNO</t>
  </si>
  <si>
    <t>Posibilidad de destruir documentación importante de la entidad, para beneficios de particulares.</t>
  </si>
  <si>
    <t>Manipulación de los servidores y correos electrónicos por terceros</t>
  </si>
  <si>
    <t>Procesos Disciplinarios 
Pérdida de credibilidad de la oficina de control interno 
Toma de decisiones erradas</t>
  </si>
  <si>
    <t xml:space="preserve">
MAPA DE RIESGOS DE CORRUPCIÓN</t>
  </si>
  <si>
    <t>R1
DIRECCIÓN ESTRATÉGICA</t>
  </si>
  <si>
    <t>R2
DIRECCIÓN ESTRATÉGICA</t>
  </si>
  <si>
    <t>No dar a conocer a las personas los limites de las acciones y decisiones
Porque se tiene una posición de privilegio por el poder que se ostenta.</t>
  </si>
  <si>
    <t>Posibilidad de Concentración de autoridad o exceso de poder</t>
  </si>
  <si>
    <t xml:space="preserve">R3
PLANEACIÓN INSTITUCIONAL
</t>
  </si>
  <si>
    <t xml:space="preserve">Posibilidad de que se acceda, utilice o divulgue información confidencial de manera inapropiada </t>
  </si>
  <si>
    <t>Sanciones disciplinarias, penales y fiscales,  acciones judiciales en contra de Ila entidad; Violación de la confiabilidad de la información; Favorecimiento propio o de terceros.</t>
  </si>
  <si>
    <t>Posibilidad de alteración de resultados técnicos y biomédicos de los deportistas de alto rendimiento que atiende el Instituto</t>
  </si>
  <si>
    <t xml:space="preserve">R4
GESTIÓN TÉCNICA
</t>
  </si>
  <si>
    <t xml:space="preserve">Manipulación intencionada o por baja aplicación de los requerimientos para el apoyo económico a los deportistas de alto rendimiento
Favorecimiento a terceros </t>
  </si>
  <si>
    <t>Subgerente Técnico</t>
  </si>
  <si>
    <t>R5
SISTEMAS DE INFORMACIÓN Y COMUNICACIÓN</t>
  </si>
  <si>
    <t>Posibilidad de que los sistemas de información sean susceptibles a manipulación o adulteración</t>
  </si>
  <si>
    <t>Generación de información contable y estados financieros poco confiables.</t>
  </si>
  <si>
    <t>Subgerente Administrativo, Financiero y del Talento Humano
Contador</t>
  </si>
  <si>
    <t xml:space="preserve">Posibilidad de manipulación de inventarios para beneficio personal o de terceros.
</t>
  </si>
  <si>
    <t>Concentración de poder; abuso o manipulación de la información.
Supervisión Inadecuada en la gestión de inventarios.</t>
  </si>
  <si>
    <t>Subgerente Administrativo, Financiero y del Talento Humano
Responsable de Almacén</t>
  </si>
  <si>
    <t>R8
GESTIÓN ADMINISTRATIVA Y FINANCIERA
 GESTIÓN  DOCUMENTAL</t>
  </si>
  <si>
    <t>R7
GESTIÓN ADMINISTRATIVA Y FINANCIERA 
ALMACÈN</t>
  </si>
  <si>
    <t>R6
GESTIÓN ADMINISTRATIVA Y FINANCIERA 
CONTABILIDAD</t>
  </si>
  <si>
    <t>R9
GESTIÓN ADMINISTRATIVA Y FINANCIERA
 TALENTO HUMANO</t>
  </si>
  <si>
    <t>R11
GESTIÓN ADMINISTRATIVA Y FINANCIERA
 TESORERÍA</t>
  </si>
  <si>
    <t>Falta de ética profesional 
Incumplimiento a los valores institucionales
Intereses Particulares</t>
  </si>
  <si>
    <t>Posibilidad de solicitar o aceptar dádivas para acelerar procesos de pago</t>
  </si>
  <si>
    <t>Jefe Oficina de Control Interno</t>
  </si>
  <si>
    <t>Subgerente Administrativo, Financiero y del Talento Personal de Apoyo de  Gestión Documental</t>
  </si>
  <si>
    <t>ESTA OPCION SE  OCULTA, LA INFORMACIÓN SE REFLEJA DE FORMA  AUTOMATICA EN LA HOJA DE RIESGO RESIDUAL</t>
  </si>
  <si>
    <t>R12
GESTIÓN JURÍDICA</t>
  </si>
  <si>
    <t>PROCESO</t>
  </si>
  <si>
    <t>Falta de personal especializado que realice los estudios previos.
Desconocimiento de la normatividad vigente sobre Contratación Estatal
Desconocimiento o inaplicabilidad al manual de contratación de la Entidad
Violación a la normatividad sobre el régimen de inhabilidades e incompatibilidades, régimen penal, disciplinario, fiscal, Administrativo sancionatorio</t>
  </si>
  <si>
    <t>1. Aplicar los procedimientos de contratación
2. Aplicar el Manual de Contratación</t>
  </si>
  <si>
    <t>Subgerente Administrativo, Financiero y del Talento Personal de Apoyo de  Talento Humano</t>
  </si>
  <si>
    <t>Subgerente Administrativo, Financiero y del Talento Tesorero General</t>
  </si>
  <si>
    <t>Gerencia
Jefe Planeación Institucional</t>
  </si>
  <si>
    <t>Jefe Oficina Jurídica</t>
  </si>
  <si>
    <t>No presentar dentro del término procesal correspondiente los escritos, pruebas o recursos necesarios para efectuar la adecuada defensa judicial y extra judicial</t>
  </si>
  <si>
    <t>R13
GESTIÓN JURÍDICA</t>
  </si>
  <si>
    <t>Identificar y prevenir los riesgos de corrupción presentes en la entidad, por medio de alarmas y la elaboración de mecanismos orientados a prevenirlos o evitarlos.</t>
  </si>
  <si>
    <t>Aplica para todos los procesos Institucionales</t>
  </si>
  <si>
    <t>Toma de Decisiones Arbitrarias
Abuso de Poder
Perdida de Transparencia
Clima Organizacional Deteriorado</t>
  </si>
  <si>
    <t>Posibilidad de influir en la toma de decisiones  y tráfico de influencias 
(Conflictos de Interés)</t>
  </si>
  <si>
    <t>Daño a la reputación
Desviación de los Objetivos Organizacionales
Favorecimiento de un tercero en detrimento de los principios de la función pública 
Sanciones disciplinarias
Afecta la igualdad de acceso al empleo público
Demandas al Instituto</t>
  </si>
  <si>
    <t>Violacion de la Privacidad
Desinformación.
Afectación de la imagen institucional
 Riesgos de Seguridad de la Información</t>
  </si>
  <si>
    <t>Errores en la presentación de Informes Financieros
Dificultades en la Planificación y Presupuesto</t>
  </si>
  <si>
    <t>Investigaciones disciplinarias, administrativas, fiscales y penales.         
Perdida de Integridad y confianza</t>
  </si>
  <si>
    <t>Investigaciones disciplinarias, administrativas, fiscales y penales.         
Perdida de Información
Perdida de Historia Institucional
Confusión y Desorganización</t>
  </si>
  <si>
    <t xml:space="preserve">Pérdida de Integridad de los Datos
Daño a la Reputación
Interrupciones de Operaciones
Riesgos de Seguridad
Afectación en la presentación de los servicios tecnológicos </t>
  </si>
  <si>
    <t>Sanciones legales
Responsabilidad Penal
Problemas de Complimiento Normativo
Perdida de Confianza en el Instituto</t>
  </si>
  <si>
    <t>Todos los procesos Institucionales</t>
  </si>
  <si>
    <t xml:space="preserve">1. Verificar el  cumplimiento del Manual de Funciones
2. Verificar la documentación de la plataforma de hojas de vida SIGEP
</t>
  </si>
  <si>
    <t>Aceptar o recibir dádivas por parte del funcionario encargado de la custodia de los documentos</t>
  </si>
  <si>
    <t>1. Aplicar el procedimiento de organización de documentos
2. Aplicar las TRD
3. Aplicar el procedimiento de acceso consulta y préstamo de documentos</t>
  </si>
  <si>
    <t>Posibilidad ocurrencia de irregularidades en la contratación para favorecer a terceros durante las etapas del proceso contractual</t>
  </si>
  <si>
    <t>Posibilidad de incurrir en prevaricato por Omisión</t>
  </si>
  <si>
    <t>1. Verificar el sistema Xpert/PQRS
2. Preparar documentos claros defensa judicial
3. Aplicar la Política de Defensa Judicial
4. Aplicar el Código de Integridad</t>
  </si>
  <si>
    <t>Posibilidad de incurrir en una omisión intencional de posibles actos de corrupción o irregularidades administrativas</t>
  </si>
  <si>
    <t xml:space="preserve">1.Realizar al detalle de los informes de Auditoría
2. Realizar socializaciones de las auditorías a los auditados
</t>
  </si>
  <si>
    <t>VALORACIÓN/EVALUACIÒN DEL RIESGO</t>
  </si>
  <si>
    <t>No exista idoneidad y competitividad en el desarrollo de la misión de la Institución; Favorecimiento a terceros, conflicto de intereses.</t>
  </si>
  <si>
    <t>Jefe Planeación Institucional</t>
  </si>
  <si>
    <t>Impacto en la Salud de los Deportistas
Desempeño Deportivo Comprometido
Perdida de Confianza en el Instituto
Repercusiones en la carrera de los deportistas</t>
  </si>
  <si>
    <t>Perdida de la información</t>
  </si>
  <si>
    <t>1. Aplicar políticas de Gobierno Digital
2. Actualización de Licencias</t>
  </si>
  <si>
    <t>Jefe Planeación Institucional
Contratista de Apoyo Sistemas de Información</t>
  </si>
  <si>
    <t>Deterioro de la Cultura Organizacional
Dificultades en la Evaluación del Desempeño
Dificultades en el cumplimiento de metas
Procesos disciplinarios</t>
  </si>
  <si>
    <t xml:space="preserve">
Falta de ética profesional del auditor interno 
Presentación de resultados parcializados y amañados; favorecimiento o perjuicio a los auditados; vencimiento de términos legales por omisiones.</t>
  </si>
  <si>
    <t xml:space="preserve">Procesos Disciplinios y penales
Violación del código de Integridad
Retrasos en pagos legítimos
</t>
  </si>
  <si>
    <t>Consecuencias legales y regulatorias
Procesos disciplinarios y penales
Perdida reputacional</t>
  </si>
  <si>
    <t>Políticas Claras Aplicadas</t>
  </si>
  <si>
    <t>Se espera que el evento ocurra en la mayoría de las veces</t>
  </si>
  <si>
    <t>Seguimiento al plan Estratégico y Operativo</t>
  </si>
  <si>
    <t>Control de Términos</t>
  </si>
  <si>
    <t>Políticos</t>
  </si>
  <si>
    <t>Es variable que el evento ocurra en la mayoría de las circunstancias</t>
  </si>
  <si>
    <t>Indicador de Gestión</t>
  </si>
  <si>
    <t>Verificación de Firmas</t>
  </si>
  <si>
    <t>El evento podrá ocurrir en algún momento</t>
  </si>
  <si>
    <t>El evento puede ocurrir en algún momento</t>
  </si>
  <si>
    <t>¿El responsable tiene autoridad y adecuada segregación de funciones en la ejecución del control?</t>
  </si>
  <si>
    <t>Propósito</t>
  </si>
  <si>
    <t>Evidencia de la Ejecución del Control</t>
  </si>
  <si>
    <t xml:space="preserve">1. Validar Mensualmente los resultados tanto técnicos como biomédicos, de los deportistas orgullo caucano
 2. Someter a discusión los resultados en comité técnico
</t>
  </si>
  <si>
    <t>1. Aplicación de los procedimientos por proceso
2. Aplicación del manual de Funciones
3. Aplicar los valores institucionales
4. Publicar en la página institucional  y redes sociales los resultados de la Gestión Institucional</t>
  </si>
  <si>
    <t xml:space="preserve">1. Cumplimiento al manual de Procesos y procedimientos
2. Verificar el manual de funciones
3. Verificar el código de integridad institucional
4. Comunicar a través de la página web y redes sociales los resultados de la Gestión
</t>
  </si>
  <si>
    <t>Gerencia
Subgerente Administrativo y Financiero</t>
  </si>
  <si>
    <t xml:space="preserve">1. Tener actualizado el módulo de inventarios en el sistema Xpert
2.  Realizar Inventarios Físicos
</t>
  </si>
  <si>
    <t>1. Aplicar los requisitos establecidos en el Manual de Funciones
2. Validar la documentación de la Hoja de Vida en el SIGEP
3. Realizar el diligenciamiento de las listas de chequeo</t>
  </si>
  <si>
    <t xml:space="preserve">1.Verificar los registros de órdenes de pago.
2. Verificar el código de Integridad
</t>
  </si>
  <si>
    <t xml:space="preserve">1. Aplicar el Manual de Funciones
2. Aplicar el procedimiento de Selección y Vinculación de Personal
3. Verificar el código de Integridad 
4. Realizar Contratos Prestación de Servicios
</t>
  </si>
  <si>
    <t xml:space="preserve">1. Realizar la verificación de los requisitos establecidos en el Manual de Funciones
2. Verificar la Hoja de Vida en el SIGEP
3. Aplicar los valores Institucionales
4. Realizar el diligenciamiento de las listas de chequeo
</t>
  </si>
  <si>
    <t xml:space="preserve">1. respectar el derecho de turno
2. Aplicación de los valores Institucionales  3. establecer unas fechas de pago                     </t>
  </si>
  <si>
    <t xml:space="preserve">1. Verificar diariamente el sistema Xpert
2. Implementar la Política de Defensa Judicial y sus acciones descritas en ella
3. Aplicar los valores Institucionales 4 aplicar el imperio de  las leyes en el ejercicio contractual. </t>
  </si>
  <si>
    <t xml:space="preserve">1. Capacitar a los líderes de proceso y su personal de apoyo
2. Digitalizar Documentos
3. Realizar Backups de la Información
4. Aplicación del Sistema Xpert
</t>
  </si>
  <si>
    <t xml:space="preserve">1. Actualización del módulo de inventarios cada vez que sea necesario
2.  Realizar (Selectivas entre los libros y el inventario físico) 3 dar cumplimiento al  codigo de etica del  funcionario.
</t>
  </si>
  <si>
    <t xml:space="preserve">1. Realizar la verificación de la información de acuerdo a la ley ITA
2 Implementar política de seguridad digital
3. Instalación y actualización de Antivirus licenciado.
</t>
  </si>
  <si>
    <t>1. Realizar conciliaciones periódicas de cuentas
2. Procedimientos contables Claro
3.cumplimiento  del còdigo de integridad</t>
  </si>
  <si>
    <t>Posibilidad de contratación intencional de personal de planta sin cumplir con los requisitos establecidos</t>
  </si>
  <si>
    <r>
      <t xml:space="preserve">Posibilidad </t>
    </r>
    <r>
      <rPr>
        <b/>
        <sz val="16"/>
        <rFont val="Calibri"/>
        <family val="2"/>
        <scheme val="minor"/>
      </rPr>
      <t xml:space="preserve">de la no  veracidad de la informacion </t>
    </r>
    <r>
      <rPr>
        <b/>
        <sz val="16"/>
        <color theme="1"/>
        <rFont val="Calibri"/>
        <family val="2"/>
        <scheme val="minor"/>
      </rPr>
      <t>contable y financiera</t>
    </r>
  </si>
  <si>
    <t>1. Cumplir con la acciones o estrategias definidas en la política de seguridad de la información
2. Aplicar los valores institucionales.
3. verificar que los contratos tengan la clausula de  confidencialidad de la informacion.</t>
  </si>
  <si>
    <t xml:space="preserve">1. Llevar a cabo reuniones de forma mensual del comité evaluador y el area biomedica.
2. Elaborar actas del comité evaluador
 </t>
  </si>
  <si>
    <t>Oficina de Planeación Institucional
lnstructivo metodología administración de Riesgos</t>
  </si>
  <si>
    <t>La Política de Adminsitración de Riesgos tiene como objetivo garantizar 
la gestión pública a través del logro de los objetivos y procesos institucionales, instaurando los principios básicos de la gestión del riesgo y el marco general para el control y gestión del riesgos, a través de la identificación, análisis, valoración e implementación de lo establecido en esta política, con el propósito de guiar a los servidores públicos y contratistas de INDEPORTES CAUCA responsables de los procesos, con el fin de tener un panorama general de las posibles desviaciones que pueden ocurrir y que crean incertidumbre sobre el logro de los objetivos de los procesos e institucionales</t>
  </si>
  <si>
    <t>ABRIL</t>
  </si>
  <si>
    <t>AGOSTO</t>
  </si>
  <si>
    <t>DICIEMBRE</t>
  </si>
  <si>
    <t xml:space="preserve">1. Aplicar la política de Seguridad de la Información
2. Verificar el código de Integridad
</t>
  </si>
  <si>
    <t xml:space="preserve">1. Aplicación de los debidos procesos en las diferentes auditorias  
2 dar aplicacion  al  codigo de etica institucional           </t>
  </si>
  <si>
    <t>1. Aplicar la normatividad vigente en los procesos de contratación
2. Mantener Actualizado el Manual de contratación.
3, segimiento a la ley 80 del 93</t>
  </si>
  <si>
    <r>
      <t xml:space="preserve">1. Aplicación del procedimiento de elaboración de estados financieros
2.generar, transmitir y difundir la informacion financiera del instituto en sus diferentes aplicativos </t>
    </r>
    <r>
      <rPr>
        <sz val="12"/>
        <color theme="1"/>
        <rFont val="Calibri"/>
        <family val="2"/>
        <scheme val="minor"/>
      </rPr>
      <t>(chip-</t>
    </r>
    <r>
      <rPr>
        <sz val="11"/>
        <color theme="1"/>
        <rFont val="Calibri"/>
        <family val="2"/>
        <scheme val="minor"/>
      </rPr>
      <t xml:space="preserve">contraloria General de laNacion, Sia Contraloria)
3. Aplicar los valores Institucionales
</t>
    </r>
  </si>
  <si>
    <t>SEGUIMIENTOS EN LA VIGENCIA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</si>
</sst>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b/>
      <sz val="11"/>
      <color theme="1"/>
      <name val="Calibri"/>
      <family val="2"/>
      <scheme val="minor"/>
    </font>
    <font>
      <sz val="10"/>
      <color theme="1"/>
      <name val="Arial"/>
      <family val="2"/>
    </font>
    <font>
      <b/>
      <sz val="12"/>
      <color theme="1"/>
      <name val="Calibri"/>
      <family val="2"/>
      <scheme val="minor"/>
    </font>
    <font>
      <b/>
      <sz val="12"/>
      <color theme="1"/>
      <name val="Arial"/>
      <family val="2"/>
    </font>
    <font>
      <b/>
      <sz val="10"/>
      <color theme="0"/>
      <name val="Arial"/>
      <family val="2"/>
    </font>
    <font>
      <sz val="13"/>
      <color theme="1"/>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sz val="10"/>
      <name val="Arial"/>
      <family val="2"/>
    </font>
    <font>
      <b/>
      <sz val="10"/>
      <name val="Arial"/>
      <family val="2"/>
    </font>
    <font>
      <b/>
      <sz val="22"/>
      <name val="Arial"/>
      <family val="2"/>
    </font>
    <font>
      <b/>
      <sz val="16"/>
      <name val="Arial"/>
      <family val="2"/>
    </font>
    <font>
      <b/>
      <sz val="8"/>
      <name val="Tahoma"/>
      <family val="2"/>
    </font>
    <font>
      <sz val="8"/>
      <name val="Tahoma"/>
      <family val="2"/>
    </font>
    <font>
      <b/>
      <sz val="11"/>
      <name val="Tahoma"/>
      <family val="2"/>
    </font>
    <font>
      <sz val="11"/>
      <name val="Tahoma"/>
      <family val="2"/>
    </font>
    <font>
      <sz val="9"/>
      <name val="Tahoma"/>
      <family val="2"/>
    </font>
    <font>
      <b/>
      <sz val="9"/>
      <name val="Tahoma"/>
      <family val="2"/>
    </font>
    <font>
      <b/>
      <sz val="10"/>
      <name val="Tahoma"/>
      <family val="2"/>
    </font>
    <font>
      <b/>
      <sz val="8"/>
      <name val="Arial"/>
      <family val="2"/>
    </font>
    <font>
      <sz val="8"/>
      <name val="Calibri"/>
      <family val="2"/>
      <scheme val="minor"/>
    </font>
    <font>
      <sz val="14"/>
      <name val="Arial"/>
      <family val="2"/>
    </font>
    <font>
      <sz val="16"/>
      <color theme="1"/>
      <name val="Calibri"/>
      <family val="2"/>
      <scheme val="minor"/>
    </font>
    <font>
      <b/>
      <sz val="16"/>
      <color theme="1"/>
      <name val="Calibri"/>
      <family val="2"/>
      <scheme val="minor"/>
    </font>
    <font>
      <b/>
      <sz val="12"/>
      <name val="Arial"/>
      <family val="2"/>
    </font>
    <font>
      <sz val="15"/>
      <name val="Arial"/>
      <family val="2"/>
    </font>
    <font>
      <sz val="11"/>
      <color theme="1"/>
      <name val="Arial"/>
      <family val="2"/>
    </font>
    <font>
      <b/>
      <sz val="15"/>
      <color theme="1"/>
      <name val="Arial"/>
      <family val="2"/>
    </font>
    <font>
      <sz val="13"/>
      <color theme="1"/>
      <name val="Arial"/>
      <family val="2"/>
    </font>
    <font>
      <b/>
      <sz val="14"/>
      <color theme="1"/>
      <name val="Arial"/>
      <family val="2"/>
    </font>
    <font>
      <sz val="11"/>
      <name val="Arial"/>
      <family val="2"/>
    </font>
    <font>
      <b/>
      <sz val="11"/>
      <color theme="1"/>
      <name val="Arial"/>
      <family val="2"/>
    </font>
    <font>
      <sz val="9"/>
      <color theme="1"/>
      <name val="Arial"/>
      <family val="2"/>
    </font>
    <font>
      <sz val="8"/>
      <color theme="1"/>
      <name val="Arial"/>
      <family val="2"/>
    </font>
    <font>
      <sz val="11"/>
      <color rgb="FFFFC00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8"/>
      <color theme="1"/>
      <name val="Calibri"/>
      <family val="2"/>
      <scheme val="minor"/>
    </font>
    <font>
      <sz val="11"/>
      <color theme="0"/>
      <name val="Arial"/>
      <family val="2"/>
    </font>
    <font>
      <b/>
      <sz val="14"/>
      <color theme="0"/>
      <name val="Arial"/>
      <family val="2"/>
    </font>
    <font>
      <sz val="14"/>
      <color theme="1"/>
      <name val="Arial"/>
      <family val="2"/>
    </font>
    <font>
      <b/>
      <sz val="16"/>
      <name val="Calibri"/>
      <family val="2"/>
      <scheme val="minor"/>
    </font>
    <font>
      <b/>
      <sz val="22"/>
      <color theme="1"/>
      <name val="Arial"/>
      <family val="2"/>
    </font>
    <font>
      <b/>
      <sz val="10"/>
      <color theme="1"/>
      <name val="Calibri"/>
      <family val="2"/>
      <scheme val="minor"/>
    </font>
    <font>
      <sz val="12"/>
      <color theme="1"/>
      <name val="Calibri"/>
      <family val="2"/>
      <scheme val="minor"/>
    </font>
  </fonts>
  <fills count="2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9"/>
        <bgColor indexed="64"/>
      </patternFill>
    </fill>
    <fill>
      <patternFill patternType="solid">
        <fgColor theme="9"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5"/>
      </patternFill>
    </fill>
    <fill>
      <patternFill patternType="solid">
        <fgColor indexed="9"/>
        <bgColor indexed="64"/>
      </patternFill>
    </fill>
    <fill>
      <patternFill patternType="solid">
        <fgColor theme="6"/>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8" tint="0.79998168889431442"/>
        <bgColor indexed="65"/>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4"/>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auto="1"/>
      </left>
      <right/>
      <top/>
      <bottom/>
      <diagonal/>
    </border>
    <border>
      <left style="medium">
        <color auto="1"/>
      </left>
      <right/>
      <top/>
      <bottom style="medium">
        <color auto="1"/>
      </bottom>
      <diagonal/>
    </border>
    <border>
      <left/>
      <right/>
      <top/>
      <bottom style="medium">
        <color indexed="64"/>
      </bottom>
      <diagonal/>
    </border>
    <border>
      <left style="medium">
        <color auto="1"/>
      </left>
      <right style="medium">
        <color auto="1"/>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9" fillId="11" borderId="0" applyNumberFormat="0" applyBorder="0" applyAlignment="0" applyProtection="0"/>
    <xf numFmtId="0" fontId="10" fillId="0" borderId="0"/>
    <xf numFmtId="0" fontId="9" fillId="16" borderId="0" applyNumberFormat="0" applyBorder="0" applyAlignment="0" applyProtection="0"/>
  </cellStyleXfs>
  <cellXfs count="614">
    <xf numFmtId="0" fontId="0" fillId="0" borderId="0" xfId="0"/>
    <xf numFmtId="0" fontId="1" fillId="0" borderId="0" xfId="0" applyFont="1"/>
    <xf numFmtId="0" fontId="0" fillId="4" borderId="1" xfId="0"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0" borderId="0" xfId="0" applyAlignment="1">
      <alignment horizontal="center"/>
    </xf>
    <xf numFmtId="0" fontId="0" fillId="4" borderId="3" xfId="0" applyFill="1" applyBorder="1"/>
    <xf numFmtId="0" fontId="0" fillId="0" borderId="4" xfId="0" applyBorder="1"/>
    <xf numFmtId="0" fontId="0" fillId="2" borderId="5" xfId="0" applyFill="1" applyBorder="1"/>
    <xf numFmtId="0" fontId="0" fillId="0" borderId="6" xfId="0" applyBorder="1"/>
    <xf numFmtId="0" fontId="0" fillId="5" borderId="5" xfId="0" applyFill="1" applyBorder="1"/>
    <xf numFmtId="0" fontId="0" fillId="3" borderId="7" xfId="0" applyFill="1" applyBorder="1"/>
    <xf numFmtId="0" fontId="0" fillId="0" borderId="8" xfId="0" applyBorder="1"/>
    <xf numFmtId="0" fontId="0" fillId="6" borderId="1" xfId="0" applyFill="1" applyBorder="1" applyAlignment="1">
      <alignment horizontal="center"/>
    </xf>
    <xf numFmtId="0" fontId="22" fillId="9" borderId="25" xfId="0" applyFont="1" applyFill="1" applyBorder="1" applyAlignment="1">
      <alignment vertical="center" wrapText="1"/>
    </xf>
    <xf numFmtId="0" fontId="25" fillId="0" borderId="0" xfId="0" applyFont="1" applyAlignment="1">
      <alignment vertical="center" textRotation="90" wrapText="1"/>
    </xf>
    <xf numFmtId="0" fontId="8" fillId="0" borderId="0" xfId="0" applyFont="1"/>
    <xf numFmtId="0" fontId="14" fillId="0" borderId="25" xfId="0" applyFont="1" applyBorder="1" applyAlignment="1">
      <alignment vertical="center" wrapText="1"/>
    </xf>
    <xf numFmtId="0" fontId="20" fillId="13" borderId="16" xfId="0" applyFont="1" applyFill="1" applyBorder="1" applyAlignment="1">
      <alignment horizontal="center" vertical="center"/>
    </xf>
    <xf numFmtId="0" fontId="20" fillId="13" borderId="31" xfId="0" applyFont="1" applyFill="1" applyBorder="1" applyAlignment="1">
      <alignment horizontal="center" vertical="center"/>
    </xf>
    <xf numFmtId="0" fontId="15" fillId="0" borderId="22" xfId="0" applyFont="1" applyBorder="1" applyAlignment="1">
      <alignment vertical="center" wrapText="1"/>
    </xf>
    <xf numFmtId="0" fontId="0" fillId="9" borderId="25" xfId="0" applyFill="1" applyBorder="1" applyAlignment="1">
      <alignment vertical="center"/>
    </xf>
    <xf numFmtId="0" fontId="21" fillId="0" borderId="22" xfId="0" applyFont="1" applyBorder="1" applyAlignment="1">
      <alignment vertical="center" textRotation="90"/>
    </xf>
    <xf numFmtId="0" fontId="20" fillId="12" borderId="22" xfId="0" applyFont="1" applyFill="1" applyBorder="1" applyAlignment="1">
      <alignment vertical="center" wrapText="1"/>
    </xf>
    <xf numFmtId="0" fontId="0" fillId="9" borderId="22" xfId="0" applyFill="1" applyBorder="1" applyAlignment="1">
      <alignment vertical="center"/>
    </xf>
    <xf numFmtId="0" fontId="10" fillId="9" borderId="22" xfId="0" applyFont="1" applyFill="1" applyBorder="1" applyAlignment="1">
      <alignment vertical="center"/>
    </xf>
    <xf numFmtId="0" fontId="0" fillId="9" borderId="26" xfId="0" applyFill="1" applyBorder="1" applyAlignment="1">
      <alignment vertical="center"/>
    </xf>
    <xf numFmtId="0" fontId="18" fillId="9" borderId="25" xfId="0" applyFont="1" applyFill="1" applyBorder="1" applyAlignment="1">
      <alignment vertical="center" wrapText="1"/>
    </xf>
    <xf numFmtId="0" fontId="18" fillId="9" borderId="25"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0" fillId="2" borderId="0" xfId="0" applyFill="1" applyAlignment="1">
      <alignment horizontal="center" vertical="center"/>
    </xf>
    <xf numFmtId="0" fontId="0" fillId="10" borderId="0" xfId="0" applyFill="1" applyAlignment="1">
      <alignment horizontal="center" vertical="center"/>
    </xf>
    <xf numFmtId="0" fontId="0" fillId="3" borderId="0" xfId="0" applyFill="1" applyAlignment="1">
      <alignment horizontal="center" vertical="center"/>
    </xf>
    <xf numFmtId="0" fontId="0" fillId="2" borderId="0" xfId="0" applyFill="1"/>
    <xf numFmtId="0" fontId="0" fillId="10" borderId="0" xfId="0" applyFill="1"/>
    <xf numFmtId="0" fontId="0" fillId="3" borderId="0" xfId="0" applyFill="1"/>
    <xf numFmtId="0" fontId="0" fillId="3" borderId="10" xfId="0" applyFill="1" applyBorder="1"/>
    <xf numFmtId="0" fontId="0" fillId="3" borderId="14" xfId="0" applyFill="1" applyBorder="1"/>
    <xf numFmtId="0" fontId="0" fillId="3" borderId="15" xfId="0" applyFill="1" applyBorder="1"/>
    <xf numFmtId="0" fontId="28" fillId="0" borderId="0" xfId="0" applyFont="1"/>
    <xf numFmtId="0" fontId="28" fillId="15" borderId="36" xfId="0" applyFont="1" applyFill="1" applyBorder="1" applyAlignment="1">
      <alignment horizontal="center" vertical="center"/>
    </xf>
    <xf numFmtId="0" fontId="28" fillId="0" borderId="0" xfId="0" applyFont="1" applyAlignment="1">
      <alignment horizontal="center" vertical="center" wrapText="1"/>
    </xf>
    <xf numFmtId="0" fontId="28" fillId="15" borderId="37" xfId="0" applyFont="1" applyFill="1" applyBorder="1" applyAlignment="1">
      <alignment horizontal="center" vertical="center"/>
    </xf>
    <xf numFmtId="0" fontId="28" fillId="0" borderId="0" xfId="0" applyFont="1" applyAlignment="1">
      <alignment horizontal="center"/>
    </xf>
    <xf numFmtId="0" fontId="28" fillId="0" borderId="0" xfId="0" applyFont="1" applyAlignment="1">
      <alignment horizontal="center" vertical="center"/>
    </xf>
    <xf numFmtId="0" fontId="28" fillId="0" borderId="0" xfId="0" applyFont="1" applyAlignment="1" applyProtection="1">
      <alignment horizontal="center"/>
      <protection hidden="1"/>
    </xf>
    <xf numFmtId="0" fontId="28" fillId="15" borderId="38" xfId="0" applyFont="1" applyFill="1" applyBorder="1" applyAlignment="1">
      <alignment horizontal="center" vertical="center"/>
    </xf>
    <xf numFmtId="0" fontId="28" fillId="15" borderId="39" xfId="0" applyFont="1" applyFill="1" applyBorder="1" applyAlignment="1">
      <alignment horizontal="center" vertical="center"/>
    </xf>
    <xf numFmtId="0" fontId="28" fillId="15" borderId="47" xfId="0" applyFont="1" applyFill="1" applyBorder="1" applyAlignment="1">
      <alignment horizontal="center" vertical="center"/>
    </xf>
    <xf numFmtId="0" fontId="28" fillId="15" borderId="1"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6" xfId="0" applyFill="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0" fillId="10" borderId="24" xfId="0" applyFill="1" applyBorder="1" applyAlignment="1">
      <alignment horizontal="center" vertical="center"/>
    </xf>
    <xf numFmtId="0" fontId="0" fillId="10" borderId="20" xfId="0" applyFill="1" applyBorder="1" applyAlignment="1">
      <alignment horizontal="center" vertical="center"/>
    </xf>
    <xf numFmtId="0" fontId="0" fillId="10" borderId="25" xfId="0" applyFill="1" applyBorder="1" applyAlignment="1">
      <alignment horizontal="center" vertical="center"/>
    </xf>
    <xf numFmtId="0" fontId="0" fillId="10" borderId="21" xfId="0" applyFill="1" applyBorder="1" applyAlignment="1">
      <alignment horizontal="center" vertical="center"/>
    </xf>
    <xf numFmtId="0" fontId="0" fillId="10" borderId="22" xfId="0" applyFill="1" applyBorder="1"/>
    <xf numFmtId="0" fontId="0" fillId="10" borderId="26" xfId="0" applyFill="1" applyBorder="1"/>
    <xf numFmtId="0" fontId="0" fillId="10" borderId="22" xfId="0" applyFill="1" applyBorder="1" applyAlignment="1">
      <alignment horizontal="center" vertical="center"/>
    </xf>
    <xf numFmtId="0" fontId="0" fillId="10" borderId="26"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4" xfId="0" applyFill="1" applyBorder="1" applyAlignment="1">
      <alignment horizontal="center" vertical="center"/>
    </xf>
    <xf numFmtId="0" fontId="0" fillId="3" borderId="20"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xf numFmtId="0" fontId="0" fillId="3" borderId="22" xfId="0" applyFill="1" applyBorder="1" applyAlignment="1">
      <alignment horizontal="center" vertical="center"/>
    </xf>
    <xf numFmtId="0" fontId="0" fillId="3" borderId="26" xfId="0" applyFill="1" applyBorder="1" applyAlignment="1">
      <alignment horizontal="center" vertical="center"/>
    </xf>
    <xf numFmtId="0" fontId="0" fillId="10" borderId="25" xfId="0" applyFill="1" applyBorder="1"/>
    <xf numFmtId="0" fontId="0" fillId="3" borderId="24" xfId="0" applyFill="1" applyBorder="1"/>
    <xf numFmtId="0" fontId="0" fillId="3" borderId="25" xfId="0" applyFill="1" applyBorder="1"/>
    <xf numFmtId="0" fontId="0" fillId="0" borderId="0" xfId="0" applyAlignment="1">
      <alignment horizontal="center" vertical="center"/>
    </xf>
    <xf numFmtId="0" fontId="28" fillId="9" borderId="39" xfId="0" applyFont="1" applyFill="1" applyBorder="1" applyAlignment="1">
      <alignment horizontal="center" vertical="center"/>
    </xf>
    <xf numFmtId="0" fontId="28" fillId="9" borderId="37" xfId="0" applyFont="1" applyFill="1" applyBorder="1" applyAlignment="1">
      <alignment horizontal="center" vertical="center"/>
    </xf>
    <xf numFmtId="0" fontId="28" fillId="9" borderId="47" xfId="0" applyFont="1" applyFill="1" applyBorder="1" applyAlignment="1">
      <alignment horizontal="center" vertical="center"/>
    </xf>
    <xf numFmtId="0" fontId="28" fillId="2" borderId="0" xfId="0" applyFont="1" applyFill="1" applyAlignment="1">
      <alignment horizontal="center" vertical="center"/>
    </xf>
    <xf numFmtId="0" fontId="28" fillId="0" borderId="41" xfId="0" applyFont="1" applyBorder="1"/>
    <xf numFmtId="0" fontId="28" fillId="0" borderId="40" xfId="0" applyFont="1" applyBorder="1"/>
    <xf numFmtId="0" fontId="28" fillId="0" borderId="43" xfId="0" applyFont="1" applyBorder="1"/>
    <xf numFmtId="0" fontId="28" fillId="5" borderId="40" xfId="0" applyFont="1" applyFill="1" applyBorder="1"/>
    <xf numFmtId="0" fontId="28" fillId="0" borderId="0" xfId="0" applyFont="1" applyAlignment="1">
      <alignment vertical="center" wrapText="1"/>
    </xf>
    <xf numFmtId="0" fontId="28" fillId="22" borderId="33" xfId="0" applyFont="1" applyFill="1" applyBorder="1" applyAlignment="1">
      <alignment horizontal="center" vertical="center" textRotation="90"/>
    </xf>
    <xf numFmtId="0" fontId="28" fillId="22" borderId="33" xfId="0" applyFont="1" applyFill="1" applyBorder="1" applyAlignment="1">
      <alignment horizontal="center" vertical="center" textRotation="90" wrapText="1"/>
    </xf>
    <xf numFmtId="0" fontId="28" fillId="22" borderId="45" xfId="0" applyFont="1" applyFill="1" applyBorder="1" applyAlignment="1">
      <alignment horizontal="center" vertical="center" textRotation="90" wrapText="1"/>
    </xf>
    <xf numFmtId="0" fontId="28" fillId="22" borderId="31" xfId="0" applyFont="1" applyFill="1" applyBorder="1" applyAlignment="1">
      <alignment horizontal="center" vertical="center" textRotation="90" wrapText="1"/>
    </xf>
    <xf numFmtId="0" fontId="28" fillId="22" borderId="17" xfId="0" applyFont="1" applyFill="1" applyBorder="1" applyAlignment="1">
      <alignment horizontal="center" vertical="center" textRotation="90" wrapText="1"/>
    </xf>
    <xf numFmtId="0" fontId="28" fillId="23" borderId="31" xfId="0" applyFont="1" applyFill="1" applyBorder="1" applyAlignment="1">
      <alignment horizontal="center" vertical="center" wrapText="1"/>
    </xf>
    <xf numFmtId="0" fontId="28" fillId="9" borderId="41" xfId="0" applyFont="1" applyFill="1" applyBorder="1" applyAlignment="1">
      <alignment vertical="center"/>
    </xf>
    <xf numFmtId="0" fontId="28" fillId="9" borderId="40" xfId="0" applyFont="1" applyFill="1" applyBorder="1" applyAlignment="1">
      <alignment vertical="center"/>
    </xf>
    <xf numFmtId="0" fontId="28" fillId="9" borderId="43" xfId="0" applyFont="1" applyFill="1" applyBorder="1" applyAlignment="1">
      <alignment vertical="center"/>
    </xf>
    <xf numFmtId="0" fontId="1" fillId="10" borderId="20" xfId="0" applyFont="1" applyFill="1" applyBorder="1" applyAlignment="1">
      <alignment horizontal="center" vertical="center"/>
    </xf>
    <xf numFmtId="0" fontId="1" fillId="3" borderId="16" xfId="0" applyFont="1" applyFill="1" applyBorder="1" applyAlignment="1">
      <alignment horizontal="center" vertical="center"/>
    </xf>
    <xf numFmtId="0" fontId="0" fillId="2" borderId="22" xfId="0" applyFill="1" applyBorder="1"/>
    <xf numFmtId="0" fontId="0" fillId="2" borderId="26" xfId="0" applyFill="1" applyBorder="1"/>
    <xf numFmtId="0" fontId="0" fillId="18" borderId="16" xfId="0" applyFill="1" applyBorder="1" applyAlignment="1">
      <alignment horizontal="center" vertical="center"/>
    </xf>
    <xf numFmtId="0" fontId="0" fillId="18" borderId="17" xfId="0" applyFill="1" applyBorder="1" applyAlignment="1">
      <alignment horizontal="center" vertical="center"/>
    </xf>
    <xf numFmtId="0" fontId="0" fillId="18" borderId="20" xfId="0" applyFill="1" applyBorder="1" applyAlignment="1">
      <alignment horizontal="center" vertical="center"/>
    </xf>
    <xf numFmtId="0" fontId="0" fillId="18" borderId="0" xfId="0" applyFill="1" applyAlignment="1">
      <alignment horizontal="center" vertical="center"/>
    </xf>
    <xf numFmtId="0" fontId="0" fillId="18" borderId="0" xfId="0" applyFill="1"/>
    <xf numFmtId="0" fontId="0" fillId="18" borderId="24" xfId="0" applyFill="1" applyBorder="1" applyAlignment="1">
      <alignment horizontal="center" vertical="center"/>
    </xf>
    <xf numFmtId="0" fontId="0" fillId="18" borderId="25" xfId="0" applyFill="1" applyBorder="1" applyAlignment="1">
      <alignment horizontal="center" vertical="center"/>
    </xf>
    <xf numFmtId="0" fontId="0" fillId="18" borderId="21" xfId="0" applyFill="1" applyBorder="1" applyAlignment="1">
      <alignment horizontal="center" vertical="center"/>
    </xf>
    <xf numFmtId="0" fontId="0" fillId="18" borderId="22" xfId="0" applyFill="1" applyBorder="1"/>
    <xf numFmtId="0" fontId="0" fillId="18" borderId="26" xfId="0" applyFill="1" applyBorder="1"/>
    <xf numFmtId="0" fontId="0" fillId="18" borderId="22" xfId="0" applyFill="1" applyBorder="1" applyAlignment="1">
      <alignment horizontal="center" vertical="center"/>
    </xf>
    <xf numFmtId="0" fontId="0" fillId="18" borderId="26" xfId="0" applyFill="1" applyBorder="1" applyAlignment="1">
      <alignment horizontal="center" vertical="center"/>
    </xf>
    <xf numFmtId="0" fontId="36" fillId="10" borderId="20" xfId="0" applyFont="1" applyFill="1" applyBorder="1" applyAlignment="1">
      <alignment horizontal="center" vertical="center"/>
    </xf>
    <xf numFmtId="0" fontId="28" fillId="0" borderId="0" xfId="0" applyFont="1" applyAlignment="1" applyProtection="1">
      <alignment horizontal="left" vertical="center" wrapText="1"/>
      <protection hidden="1"/>
    </xf>
    <xf numFmtId="0" fontId="28" fillId="0" borderId="0" xfId="0" applyFont="1" applyAlignment="1" applyProtection="1">
      <alignment horizontal="center" wrapText="1"/>
      <protection hidden="1"/>
    </xf>
    <xf numFmtId="0" fontId="28" fillId="0" borderId="0" xfId="0" applyFont="1" applyAlignment="1">
      <alignment horizontal="left" vertical="center"/>
    </xf>
    <xf numFmtId="0" fontId="28" fillId="0" borderId="0" xfId="0" applyFont="1" applyAlignment="1" applyProtection="1">
      <alignment horizontal="left" vertical="center"/>
      <protection hidden="1"/>
    </xf>
    <xf numFmtId="0" fontId="28" fillId="0" borderId="0" xfId="0" applyFont="1" applyAlignment="1">
      <alignment wrapText="1"/>
    </xf>
    <xf numFmtId="0" fontId="28" fillId="0" borderId="0" xfId="0" applyFont="1" applyAlignment="1">
      <alignment vertical="center"/>
    </xf>
    <xf numFmtId="0" fontId="0" fillId="10" borderId="24" xfId="0" applyFill="1" applyBorder="1"/>
    <xf numFmtId="0" fontId="0" fillId="2" borderId="24" xfId="0" applyFill="1" applyBorder="1"/>
    <xf numFmtId="0" fontId="0" fillId="2" borderId="25" xfId="0" applyFill="1" applyBorder="1"/>
    <xf numFmtId="0" fontId="0" fillId="18" borderId="24" xfId="0" applyFill="1" applyBorder="1"/>
    <xf numFmtId="0" fontId="0" fillId="18" borderId="25" xfId="0" applyFill="1" applyBorder="1"/>
    <xf numFmtId="0" fontId="0" fillId="3" borderId="22" xfId="0" applyFill="1" applyBorder="1"/>
    <xf numFmtId="0" fontId="0" fillId="2" borderId="21"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24" xfId="0" applyFill="1" applyBorder="1" applyAlignment="1">
      <alignment horizontal="left" vertical="center"/>
    </xf>
    <xf numFmtId="0" fontId="0" fillId="3" borderId="24" xfId="0" applyFill="1" applyBorder="1" applyAlignment="1">
      <alignment horizontal="left"/>
    </xf>
    <xf numFmtId="0" fontId="0" fillId="3" borderId="20" xfId="0" applyFill="1" applyBorder="1" applyAlignment="1">
      <alignment horizontal="left" vertical="center"/>
    </xf>
    <xf numFmtId="0" fontId="0" fillId="3" borderId="0" xfId="0" applyFill="1" applyAlignment="1">
      <alignment horizontal="left" vertical="center"/>
    </xf>
    <xf numFmtId="0" fontId="0" fillId="3" borderId="25" xfId="0" applyFill="1" applyBorder="1" applyAlignment="1">
      <alignment horizontal="left" vertical="center"/>
    </xf>
    <xf numFmtId="0" fontId="0" fillId="3" borderId="25" xfId="0" applyFill="1" applyBorder="1" applyAlignment="1">
      <alignment horizontal="left"/>
    </xf>
    <xf numFmtId="0" fontId="0" fillId="3" borderId="0" xfId="0" applyFill="1" applyAlignment="1">
      <alignment horizontal="left"/>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6" xfId="0" applyFill="1" applyBorder="1" applyAlignment="1">
      <alignment horizontal="left" vertical="center"/>
    </xf>
    <xf numFmtId="0" fontId="0" fillId="3" borderId="26" xfId="0" applyFill="1" applyBorder="1" applyAlignment="1">
      <alignment horizontal="left"/>
    </xf>
    <xf numFmtId="0" fontId="0" fillId="10" borderId="17" xfId="0" applyFill="1" applyBorder="1" applyAlignment="1">
      <alignment horizontal="left" vertical="center"/>
    </xf>
    <xf numFmtId="0" fontId="0" fillId="10" borderId="24" xfId="0" applyFill="1" applyBorder="1" applyAlignment="1">
      <alignment horizontal="left" vertical="center"/>
    </xf>
    <xf numFmtId="0" fontId="0" fillId="10" borderId="0" xfId="0" applyFill="1" applyAlignment="1">
      <alignment horizontal="left" vertical="center"/>
    </xf>
    <xf numFmtId="0" fontId="0" fillId="10" borderId="25" xfId="0" applyFill="1" applyBorder="1" applyAlignment="1">
      <alignment horizontal="left" vertical="center"/>
    </xf>
    <xf numFmtId="0" fontId="0" fillId="10" borderId="0" xfId="0" applyFill="1" applyAlignment="1">
      <alignment horizontal="left"/>
    </xf>
    <xf numFmtId="0" fontId="0" fillId="10" borderId="22" xfId="0" applyFill="1" applyBorder="1" applyAlignment="1">
      <alignment horizontal="left" vertical="center"/>
    </xf>
    <xf numFmtId="0" fontId="0" fillId="10" borderId="26" xfId="0" applyFill="1" applyBorder="1" applyAlignment="1">
      <alignment horizontal="left" vertical="center"/>
    </xf>
    <xf numFmtId="0" fontId="28" fillId="9" borderId="0" xfId="0" applyFont="1" applyFill="1"/>
    <xf numFmtId="0" fontId="0" fillId="24" borderId="1" xfId="0" applyFill="1" applyBorder="1" applyAlignment="1">
      <alignment horizontal="center" vertical="center"/>
    </xf>
    <xf numFmtId="0" fontId="1" fillId="3" borderId="0" xfId="0" applyFont="1" applyFill="1" applyAlignment="1">
      <alignment horizontal="left" vertical="center"/>
    </xf>
    <xf numFmtId="0" fontId="1" fillId="18" borderId="0" xfId="0" applyFont="1" applyFill="1" applyAlignment="1">
      <alignment vertical="center"/>
    </xf>
    <xf numFmtId="0" fontId="0" fillId="2" borderId="59" xfId="0" applyFill="1" applyBorder="1" applyAlignment="1">
      <alignment horizontal="center" vertical="center"/>
    </xf>
    <xf numFmtId="0" fontId="39" fillId="18" borderId="20" xfId="0" applyFont="1" applyFill="1" applyBorder="1" applyAlignment="1">
      <alignment horizontal="center" vertical="center" wrapText="1"/>
    </xf>
    <xf numFmtId="0" fontId="39" fillId="18" borderId="0" xfId="0" applyFont="1" applyFill="1" applyAlignment="1">
      <alignment horizontal="center" vertical="center" wrapText="1"/>
    </xf>
    <xf numFmtId="0" fontId="39" fillId="2" borderId="0" xfId="0" applyFont="1" applyFill="1" applyAlignment="1">
      <alignment horizontal="center" vertical="center" wrapText="1"/>
    </xf>
    <xf numFmtId="0" fontId="39" fillId="10" borderId="16" xfId="0" applyFont="1" applyFill="1" applyBorder="1" applyAlignment="1">
      <alignment horizontal="center" vertical="center" wrapText="1"/>
    </xf>
    <xf numFmtId="0" fontId="39" fillId="10" borderId="20" xfId="0" applyFont="1" applyFill="1" applyBorder="1" applyAlignment="1">
      <alignment horizontal="center" vertical="center" wrapText="1"/>
    </xf>
    <xf numFmtId="0" fontId="39" fillId="10" borderId="21" xfId="0" applyFont="1" applyFill="1" applyBorder="1" applyAlignment="1">
      <alignment horizontal="center" vertical="center" wrapText="1"/>
    </xf>
    <xf numFmtId="0" fontId="39" fillId="3" borderId="20" xfId="0" applyFont="1" applyFill="1" applyBorder="1" applyAlignment="1">
      <alignment horizontal="center" vertical="center" wrapText="1"/>
    </xf>
    <xf numFmtId="0" fontId="39" fillId="3" borderId="22"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39" fillId="3" borderId="0" xfId="0" applyFont="1" applyFill="1" applyAlignment="1">
      <alignment horizontal="center" vertical="center" wrapText="1"/>
    </xf>
    <xf numFmtId="0" fontId="40" fillId="2" borderId="21"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39" fillId="2" borderId="17" xfId="0" applyFont="1" applyFill="1" applyBorder="1" applyAlignment="1">
      <alignment horizontal="center" vertical="center" wrapText="1"/>
    </xf>
    <xf numFmtId="0" fontId="39" fillId="10" borderId="0" xfId="0" applyFont="1" applyFill="1" applyAlignment="1">
      <alignment horizontal="center" vertical="center" wrapText="1"/>
    </xf>
    <xf numFmtId="0" fontId="40" fillId="3" borderId="20" xfId="0" applyFont="1" applyFill="1" applyBorder="1" applyAlignment="1">
      <alignment horizontal="center" vertical="center" wrapText="1"/>
    </xf>
    <xf numFmtId="0" fontId="0" fillId="24" borderId="28" xfId="0" applyFill="1" applyBorder="1" applyAlignment="1">
      <alignment horizontal="center" vertical="center"/>
    </xf>
    <xf numFmtId="0" fontId="0" fillId="24" borderId="9" xfId="0" applyFill="1" applyBorder="1" applyAlignment="1">
      <alignment horizontal="center" vertical="center"/>
    </xf>
    <xf numFmtId="0" fontId="0" fillId="24" borderId="36" xfId="0" applyFill="1" applyBorder="1" applyAlignment="1">
      <alignment horizontal="center" vertical="center"/>
    </xf>
    <xf numFmtId="0" fontId="0" fillId="24" borderId="39" xfId="0" applyFill="1" applyBorder="1" applyAlignment="1">
      <alignment horizontal="center" vertical="center"/>
    </xf>
    <xf numFmtId="0" fontId="0" fillId="24" borderId="20" xfId="0" applyFill="1" applyBorder="1" applyAlignment="1">
      <alignment horizontal="center" vertical="center"/>
    </xf>
    <xf numFmtId="0" fontId="0" fillId="15" borderId="28" xfId="0" applyFill="1" applyBorder="1" applyAlignment="1">
      <alignment horizontal="center" vertical="center"/>
    </xf>
    <xf numFmtId="0" fontId="0" fillId="15" borderId="1" xfId="0" applyFill="1" applyBorder="1" applyAlignment="1">
      <alignment horizontal="center" vertical="center"/>
    </xf>
    <xf numFmtId="0" fontId="0" fillId="15" borderId="9" xfId="0" applyFill="1" applyBorder="1" applyAlignment="1">
      <alignment horizontal="center" vertical="center"/>
    </xf>
    <xf numFmtId="0" fontId="0" fillId="15" borderId="55" xfId="0" applyFill="1" applyBorder="1" applyAlignment="1">
      <alignment horizontal="center" vertical="center"/>
    </xf>
    <xf numFmtId="0" fontId="0" fillId="15" borderId="12" xfId="0" applyFill="1" applyBorder="1" applyAlignment="1">
      <alignment horizontal="center" vertical="center"/>
    </xf>
    <xf numFmtId="0" fontId="0" fillId="15" borderId="56" xfId="0" applyFill="1" applyBorder="1" applyAlignment="1">
      <alignment horizontal="center" vertical="center"/>
    </xf>
    <xf numFmtId="0" fontId="0" fillId="15" borderId="49" xfId="0" applyFill="1" applyBorder="1" applyAlignment="1">
      <alignment horizontal="center" vertical="center"/>
    </xf>
    <xf numFmtId="0" fontId="0" fillId="15" borderId="11" xfId="0" applyFill="1" applyBorder="1" applyAlignment="1">
      <alignment horizontal="center" vertical="center"/>
    </xf>
    <xf numFmtId="0" fontId="0" fillId="15" borderId="46" xfId="0" applyFill="1" applyBorder="1" applyAlignment="1">
      <alignment horizontal="center" vertical="center"/>
    </xf>
    <xf numFmtId="0" fontId="43" fillId="0" borderId="0" xfId="0" applyFont="1"/>
    <xf numFmtId="0" fontId="43" fillId="0" borderId="0" xfId="0" applyFont="1" applyAlignment="1">
      <alignment horizontal="center" vertical="center" wrapText="1"/>
    </xf>
    <xf numFmtId="0" fontId="43" fillId="9" borderId="9" xfId="0" applyFont="1" applyFill="1" applyBorder="1" applyAlignment="1">
      <alignment horizontal="center" vertical="center" textRotation="90" wrapText="1"/>
    </xf>
    <xf numFmtId="0" fontId="33" fillId="17" borderId="33" xfId="0" applyFont="1" applyFill="1" applyBorder="1" applyAlignment="1">
      <alignment horizontal="center" vertical="center" wrapText="1"/>
    </xf>
    <xf numFmtId="0" fontId="33" fillId="17" borderId="45" xfId="0" applyFont="1" applyFill="1" applyBorder="1" applyAlignment="1">
      <alignment horizontal="center" vertical="center" wrapText="1"/>
    </xf>
    <xf numFmtId="0" fontId="33" fillId="19" borderId="17" xfId="0" applyFont="1" applyFill="1" applyBorder="1" applyAlignment="1">
      <alignment horizontal="center" vertical="center" textRotation="90"/>
    </xf>
    <xf numFmtId="0" fontId="43" fillId="5" borderId="0" xfId="0" applyFont="1" applyFill="1"/>
    <xf numFmtId="0" fontId="1" fillId="10" borderId="0" xfId="0" applyFont="1" applyFill="1" applyAlignment="1">
      <alignment horizontal="center" vertical="center" wrapText="1"/>
    </xf>
    <xf numFmtId="0" fontId="31" fillId="0" borderId="10" xfId="0" applyFont="1" applyBorder="1" applyAlignment="1">
      <alignment horizontal="center" vertical="center" wrapText="1"/>
    </xf>
    <xf numFmtId="0" fontId="28" fillId="15" borderId="60" xfId="0" applyFont="1" applyFill="1" applyBorder="1" applyAlignment="1">
      <alignment horizontal="center" vertical="center"/>
    </xf>
    <xf numFmtId="0" fontId="28" fillId="15" borderId="13" xfId="0" applyFont="1" applyFill="1" applyBorder="1" applyAlignment="1">
      <alignment horizontal="center" vertical="center"/>
    </xf>
    <xf numFmtId="0" fontId="28" fillId="15" borderId="61" xfId="0" applyFont="1" applyFill="1" applyBorder="1" applyAlignment="1">
      <alignment horizontal="center" vertical="center"/>
    </xf>
    <xf numFmtId="0" fontId="44" fillId="7" borderId="0" xfId="0" applyFont="1" applyFill="1" applyAlignment="1">
      <alignment horizontal="center" vertical="center" wrapText="1"/>
    </xf>
    <xf numFmtId="0" fontId="45" fillId="0" borderId="0" xfId="0" applyFont="1" applyAlignment="1">
      <alignment vertical="center"/>
    </xf>
    <xf numFmtId="0" fontId="0" fillId="0" borderId="0" xfId="0" applyBorder="1"/>
    <xf numFmtId="0" fontId="0" fillId="0" borderId="25" xfId="0" applyBorder="1"/>
    <xf numFmtId="0" fontId="20" fillId="13" borderId="20" xfId="0" applyFont="1" applyFill="1" applyBorder="1" applyAlignment="1">
      <alignment horizontal="center" vertical="center" wrapText="1"/>
    </xf>
    <xf numFmtId="0" fontId="18" fillId="0" borderId="0" xfId="0" applyFont="1" applyBorder="1" applyAlignment="1">
      <alignment vertical="center" wrapText="1"/>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1" fillId="0" borderId="0" xfId="0" applyFont="1" applyBorder="1" applyAlignment="1">
      <alignment vertical="center" textRotation="90"/>
    </xf>
    <xf numFmtId="0" fontId="20" fillId="12" borderId="0" xfId="0" applyFont="1" applyFill="1" applyBorder="1" applyAlignment="1">
      <alignment vertical="center" wrapText="1"/>
    </xf>
    <xf numFmtId="0" fontId="0" fillId="9" borderId="0" xfId="0" applyFill="1" applyBorder="1" applyAlignment="1">
      <alignment vertical="center"/>
    </xf>
    <xf numFmtId="0" fontId="21" fillId="0" borderId="0" xfId="0" applyFont="1" applyBorder="1" applyAlignment="1">
      <alignment horizontal="left" vertical="center" textRotation="90"/>
    </xf>
    <xf numFmtId="0" fontId="10" fillId="9" borderId="0" xfId="0" applyFont="1" applyFill="1" applyBorder="1" applyAlignment="1">
      <alignment vertical="center"/>
    </xf>
    <xf numFmtId="0" fontId="27" fillId="28" borderId="0" xfId="0" applyFont="1" applyFill="1" applyBorder="1" applyAlignment="1">
      <alignment horizontal="center" vertical="center" wrapText="1"/>
    </xf>
    <xf numFmtId="0" fontId="28" fillId="9" borderId="17" xfId="0" applyFont="1" applyFill="1" applyBorder="1" applyAlignment="1">
      <alignment vertical="center"/>
    </xf>
    <xf numFmtId="0" fontId="33" fillId="21" borderId="2" xfId="0" applyFont="1" applyFill="1" applyBorder="1" applyAlignment="1">
      <alignment horizontal="center" vertical="center" wrapText="1"/>
    </xf>
    <xf numFmtId="0" fontId="33" fillId="20" borderId="64" xfId="0" applyFont="1" applyFill="1" applyBorder="1" applyAlignment="1">
      <alignment horizontal="center" vertical="center" wrapText="1"/>
    </xf>
    <xf numFmtId="0" fontId="33" fillId="20" borderId="23" xfId="0" applyFont="1" applyFill="1" applyBorder="1" applyAlignment="1">
      <alignment horizontal="center" vertical="center" wrapText="1"/>
    </xf>
    <xf numFmtId="0" fontId="28" fillId="20" borderId="0" xfId="0" applyFont="1" applyFill="1" applyBorder="1" applyAlignment="1">
      <alignment horizontal="justify" vertical="center" wrapText="1"/>
    </xf>
    <xf numFmtId="0" fontId="28" fillId="20" borderId="2" xfId="0" applyFont="1" applyFill="1" applyBorder="1" applyAlignment="1">
      <alignment horizontal="center" vertical="center" wrapText="1"/>
    </xf>
    <xf numFmtId="0" fontId="48" fillId="10" borderId="20" xfId="0" applyFont="1" applyFill="1" applyBorder="1" applyAlignment="1">
      <alignment horizontal="center" vertical="center" wrapText="1"/>
    </xf>
    <xf numFmtId="0" fontId="48" fillId="10" borderId="0" xfId="0" applyFont="1" applyFill="1" applyAlignment="1">
      <alignment horizontal="center" vertical="center" wrapText="1"/>
    </xf>
    <xf numFmtId="0" fontId="48" fillId="10" borderId="21"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3" borderId="22" xfId="0" applyFont="1" applyFill="1" applyBorder="1" applyAlignment="1">
      <alignment horizontal="center" vertical="center" wrapText="1"/>
    </xf>
    <xf numFmtId="0" fontId="39" fillId="3" borderId="0" xfId="0" applyFont="1" applyFill="1" applyAlignment="1">
      <alignment horizontal="center" wrapText="1"/>
    </xf>
    <xf numFmtId="0" fontId="28" fillId="15" borderId="28" xfId="0" applyFont="1" applyFill="1" applyBorder="1" applyAlignment="1">
      <alignment horizontal="center" vertical="center"/>
    </xf>
    <xf numFmtId="0" fontId="28" fillId="15" borderId="29" xfId="0" applyFont="1" applyFill="1" applyBorder="1" applyAlignment="1">
      <alignment horizontal="center" vertical="center"/>
    </xf>
    <xf numFmtId="0" fontId="31" fillId="18" borderId="48" xfId="0" applyFont="1" applyFill="1" applyBorder="1" applyAlignment="1">
      <alignment horizontal="center" vertical="center"/>
    </xf>
    <xf numFmtId="0" fontId="3" fillId="0" borderId="0" xfId="0" applyFont="1" applyAlignment="1">
      <alignment horizontal="center" wrapText="1"/>
    </xf>
    <xf numFmtId="0" fontId="20" fillId="12" borderId="16" xfId="0" applyFont="1" applyFill="1" applyBorder="1" applyAlignment="1">
      <alignment horizontal="center" vertical="center" wrapText="1"/>
    </xf>
    <xf numFmtId="0" fontId="20" fillId="12" borderId="17" xfId="0" applyFont="1" applyFill="1" applyBorder="1" applyAlignment="1">
      <alignment horizontal="center" vertical="center" wrapText="1"/>
    </xf>
    <xf numFmtId="0" fontId="20" fillId="12" borderId="24" xfId="0" applyFont="1" applyFill="1" applyBorder="1" applyAlignment="1">
      <alignment horizontal="center" vertical="center" wrapText="1"/>
    </xf>
    <xf numFmtId="0" fontId="20" fillId="12" borderId="20"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25" xfId="0" applyFont="1" applyFill="1" applyBorder="1" applyAlignment="1">
      <alignment horizontal="center" vertical="center" wrapText="1"/>
    </xf>
    <xf numFmtId="0" fontId="20" fillId="12" borderId="21"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20" fillId="12" borderId="26" xfId="0" applyFont="1" applyFill="1" applyBorder="1" applyAlignment="1">
      <alignment horizontal="center" vertical="center" wrapText="1"/>
    </xf>
    <xf numFmtId="0" fontId="14" fillId="0" borderId="20" xfId="0" applyFont="1" applyBorder="1" applyAlignment="1">
      <alignment horizontal="center" vertical="top" wrapText="1"/>
    </xf>
    <xf numFmtId="0" fontId="14" fillId="0" borderId="21" xfId="0" applyFont="1" applyBorder="1" applyAlignment="1">
      <alignment horizontal="center" vertical="top"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4" fillId="27" borderId="31" xfId="0" applyFont="1" applyFill="1" applyBorder="1" applyAlignment="1">
      <alignment horizontal="center" vertical="center" wrapText="1"/>
    </xf>
    <xf numFmtId="0" fontId="14" fillId="27" borderId="23" xfId="0" applyFont="1" applyFill="1" applyBorder="1" applyAlignment="1">
      <alignment horizontal="center" vertical="center" wrapText="1"/>
    </xf>
    <xf numFmtId="0" fontId="14" fillId="27" borderId="32"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6"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24" xfId="0" applyFont="1" applyBorder="1" applyAlignment="1">
      <alignment horizontal="left" vertical="center" wrapText="1"/>
    </xf>
    <xf numFmtId="0" fontId="19" fillId="0" borderId="0" xfId="0" applyFont="1" applyBorder="1" applyAlignment="1">
      <alignment horizontal="left" vertical="center" wrapText="1"/>
    </xf>
    <xf numFmtId="0" fontId="19" fillId="0" borderId="25" xfId="0" applyFont="1" applyBorder="1" applyAlignment="1">
      <alignment horizontal="left" vertical="center" wrapText="1"/>
    </xf>
    <xf numFmtId="0" fontId="18"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0" fontId="14" fillId="27" borderId="23" xfId="0" applyFont="1" applyFill="1" applyBorder="1" applyAlignment="1">
      <alignment horizontal="center" vertical="center"/>
    </xf>
    <xf numFmtId="0" fontId="27" fillId="28" borderId="0" xfId="0" applyFont="1" applyFill="1" applyBorder="1" applyAlignment="1">
      <alignment horizontal="center" vertical="center" wrapText="1"/>
    </xf>
    <xf numFmtId="0" fontId="14" fillId="0" borderId="20" xfId="0" applyFont="1" applyBorder="1" applyAlignment="1">
      <alignment horizontal="center" wrapText="1"/>
    </xf>
    <xf numFmtId="0" fontId="14" fillId="0" borderId="21" xfId="0" applyFont="1" applyBorder="1" applyAlignment="1">
      <alignment horizontal="center" wrapText="1"/>
    </xf>
    <xf numFmtId="0" fontId="14" fillId="0" borderId="25" xfId="0" applyFont="1" applyBorder="1" applyAlignment="1">
      <alignment horizontal="center" vertical="top" wrapText="1"/>
    </xf>
    <xf numFmtId="0" fontId="14" fillId="0" borderId="26" xfId="0" applyFont="1" applyBorder="1" applyAlignment="1">
      <alignment horizontal="center" vertical="top" wrapText="1"/>
    </xf>
    <xf numFmtId="0" fontId="19" fillId="27" borderId="23" xfId="0" applyFont="1" applyFill="1" applyBorder="1" applyAlignment="1">
      <alignment horizontal="center" vertical="center" wrapText="1"/>
    </xf>
    <xf numFmtId="0" fontId="14" fillId="0" borderId="0" xfId="0" applyFont="1" applyBorder="1" applyAlignment="1">
      <alignment horizontal="center" vertical="top" wrapText="1"/>
    </xf>
    <xf numFmtId="0" fontId="14" fillId="0" borderId="16"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6" fillId="0" borderId="17" xfId="0" applyFont="1" applyBorder="1" applyAlignment="1">
      <alignment horizontal="center" vertical="center" wrapText="1"/>
    </xf>
    <xf numFmtId="0" fontId="26" fillId="0" borderId="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0" fillId="0" borderId="16" xfId="0" applyBorder="1" applyAlignment="1">
      <alignment horizontal="center"/>
    </xf>
    <xf numFmtId="0" fontId="0" fillId="0" borderId="20" xfId="0" applyBorder="1" applyAlignment="1">
      <alignment horizontal="center"/>
    </xf>
    <xf numFmtId="0" fontId="15" fillId="0" borderId="17" xfId="0" applyFont="1" applyBorder="1" applyAlignment="1">
      <alignment horizontal="left" vertical="center"/>
    </xf>
    <xf numFmtId="0" fontId="15" fillId="0" borderId="24" xfId="0" applyFont="1" applyBorder="1" applyAlignment="1">
      <alignment horizontal="left" vertical="center"/>
    </xf>
    <xf numFmtId="0" fontId="14" fillId="14" borderId="0"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5" xfId="0" applyFont="1" applyBorder="1" applyAlignment="1">
      <alignment horizontal="left" vertical="center" wrapText="1"/>
    </xf>
    <xf numFmtId="0" fontId="14" fillId="27" borderId="20" xfId="0" applyFont="1" applyFill="1" applyBorder="1" applyAlignment="1">
      <alignment horizontal="center" vertical="center" wrapText="1"/>
    </xf>
    <xf numFmtId="0" fontId="14" fillId="27" borderId="21" xfId="0" applyFont="1" applyFill="1" applyBorder="1" applyAlignment="1">
      <alignment horizontal="center" vertical="center" wrapText="1"/>
    </xf>
    <xf numFmtId="0" fontId="14" fillId="0" borderId="22" xfId="0" applyFont="1" applyBorder="1" applyAlignment="1">
      <alignment horizontal="center" vertical="top"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16" xfId="0" applyFont="1" applyBorder="1" applyAlignment="1">
      <alignment horizontal="center" wrapText="1"/>
    </xf>
    <xf numFmtId="0" fontId="0" fillId="0" borderId="17" xfId="0" applyBorder="1" applyAlignment="1">
      <alignment horizontal="center"/>
    </xf>
    <xf numFmtId="0" fontId="0" fillId="0" borderId="24" xfId="0" applyBorder="1" applyAlignment="1">
      <alignment horizontal="center"/>
    </xf>
    <xf numFmtId="0" fontId="17" fillId="14" borderId="16" xfId="0" applyFont="1" applyFill="1" applyBorder="1" applyAlignment="1">
      <alignment horizontal="center" vertical="center" wrapText="1"/>
    </xf>
    <xf numFmtId="0" fontId="17" fillId="14" borderId="17" xfId="0" applyFont="1" applyFill="1" applyBorder="1" applyAlignment="1">
      <alignment horizontal="center" vertical="center" wrapText="1"/>
    </xf>
    <xf numFmtId="0" fontId="17" fillId="14" borderId="24" xfId="0" applyFont="1" applyFill="1" applyBorder="1" applyAlignment="1">
      <alignment horizontal="center" vertical="center" wrapText="1"/>
    </xf>
    <xf numFmtId="0" fontId="17" fillId="14" borderId="20" xfId="0" applyFont="1" applyFill="1" applyBorder="1" applyAlignment="1">
      <alignment horizontal="center" vertical="center" wrapText="1"/>
    </xf>
    <xf numFmtId="0" fontId="17" fillId="14" borderId="0"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4" borderId="21" xfId="0" applyFont="1" applyFill="1" applyBorder="1" applyAlignment="1">
      <alignment horizontal="center" vertical="center" wrapText="1"/>
    </xf>
    <xf numFmtId="0" fontId="17" fillId="14" borderId="22"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4" fillId="9" borderId="5"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6" xfId="0" applyFont="1" applyFill="1" applyBorder="1" applyAlignment="1">
      <alignment horizontal="center" vertical="center"/>
    </xf>
    <xf numFmtId="0" fontId="14" fillId="0" borderId="2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2" xfId="0" applyFont="1" applyBorder="1" applyAlignment="1">
      <alignment horizontal="center" vertical="center" wrapText="1"/>
    </xf>
    <xf numFmtId="0" fontId="0" fillId="0" borderId="0" xfId="0" applyBorder="1" applyAlignment="1">
      <alignment horizontal="center"/>
    </xf>
    <xf numFmtId="0" fontId="12" fillId="0" borderId="3" xfId="0" applyFont="1" applyBorder="1" applyAlignment="1">
      <alignment horizontal="center"/>
    </xf>
    <xf numFmtId="0" fontId="12" fillId="0" borderId="28" xfId="0" applyFont="1" applyBorder="1" applyAlignment="1">
      <alignment horizontal="center"/>
    </xf>
    <xf numFmtId="0" fontId="15" fillId="0" borderId="17" xfId="0" applyFont="1" applyBorder="1" applyAlignment="1">
      <alignment horizontal="left" vertical="center" wrapText="1"/>
    </xf>
    <xf numFmtId="0" fontId="28" fillId="25" borderId="28" xfId="0" applyFont="1" applyFill="1" applyBorder="1" applyAlignment="1">
      <alignment horizontal="center" vertical="center"/>
    </xf>
    <xf numFmtId="0" fontId="28" fillId="25" borderId="1" xfId="0" applyFont="1" applyFill="1" applyBorder="1" applyAlignment="1">
      <alignment horizontal="center" vertical="center"/>
    </xf>
    <xf numFmtId="0" fontId="28" fillId="25" borderId="29" xfId="0" applyFont="1" applyFill="1" applyBorder="1" applyAlignment="1">
      <alignment horizontal="center" vertical="center"/>
    </xf>
    <xf numFmtId="0" fontId="28" fillId="9" borderId="28"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9" xfId="0" applyFont="1" applyFill="1" applyBorder="1" applyAlignment="1">
      <alignment horizontal="center" vertical="center" wrapText="1"/>
    </xf>
    <xf numFmtId="0" fontId="28" fillId="0" borderId="21" xfId="0" applyFont="1" applyBorder="1" applyAlignment="1">
      <alignment horizontal="center"/>
    </xf>
    <xf numFmtId="0" fontId="28" fillId="0" borderId="22" xfId="0" applyFont="1" applyBorder="1" applyAlignment="1">
      <alignment horizontal="center"/>
    </xf>
    <xf numFmtId="0" fontId="35" fillId="0" borderId="28" xfId="0" applyFont="1" applyBorder="1" applyAlignment="1">
      <alignment horizontal="center" vertical="center"/>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2" fillId="25" borderId="28" xfId="0" applyFont="1" applyFill="1" applyBorder="1" applyAlignment="1">
      <alignment horizontal="center" vertical="center"/>
    </xf>
    <xf numFmtId="0" fontId="2" fillId="25" borderId="1" xfId="0" applyFont="1" applyFill="1" applyBorder="1" applyAlignment="1">
      <alignment horizontal="center" vertical="center"/>
    </xf>
    <xf numFmtId="0" fontId="2" fillId="25" borderId="29" xfId="0" applyFont="1" applyFill="1" applyBorder="1" applyAlignment="1">
      <alignment horizontal="center" vertical="center"/>
    </xf>
    <xf numFmtId="0" fontId="28" fillId="0" borderId="28" xfId="0" applyFont="1" applyBorder="1" applyAlignment="1">
      <alignment horizontal="center" vertical="center"/>
    </xf>
    <xf numFmtId="0" fontId="28" fillId="0" borderId="1" xfId="0" applyFont="1" applyBorder="1" applyAlignment="1">
      <alignment horizontal="center" vertical="center"/>
    </xf>
    <xf numFmtId="0" fontId="28" fillId="0" borderId="29" xfId="0" applyFont="1" applyBorder="1" applyAlignment="1">
      <alignment horizontal="center" vertical="center"/>
    </xf>
    <xf numFmtId="0" fontId="2" fillId="25" borderId="28"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2" fillId="25" borderId="29" xfId="0" applyFont="1" applyFill="1" applyBorder="1" applyAlignment="1">
      <alignment horizontal="center" vertical="center" wrapText="1"/>
    </xf>
    <xf numFmtId="0" fontId="28" fillId="25" borderId="4" xfId="0" applyFont="1" applyFill="1" applyBorder="1" applyAlignment="1">
      <alignment horizontal="center" vertical="center"/>
    </xf>
    <xf numFmtId="0" fontId="28" fillId="25" borderId="6" xfId="0" applyFont="1" applyFill="1" applyBorder="1" applyAlignment="1">
      <alignment horizontal="center" vertical="center"/>
    </xf>
    <xf numFmtId="0" fontId="28" fillId="25" borderId="8" xfId="0" applyFont="1" applyFill="1" applyBorder="1" applyAlignment="1">
      <alignment horizontal="center" vertical="center"/>
    </xf>
    <xf numFmtId="0" fontId="28" fillId="0" borderId="2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9" xfId="0" applyFont="1" applyBorder="1" applyAlignment="1">
      <alignment horizontal="center" vertical="center" wrapText="1"/>
    </xf>
    <xf numFmtId="14" fontId="32" fillId="0" borderId="28" xfId="2" applyNumberFormat="1" applyFont="1" applyBorder="1" applyAlignment="1">
      <alignment horizontal="center" vertical="center"/>
    </xf>
    <xf numFmtId="14" fontId="32" fillId="0" borderId="1" xfId="2" applyNumberFormat="1" applyFont="1" applyBorder="1" applyAlignment="1">
      <alignment horizontal="center" vertical="center"/>
    </xf>
    <xf numFmtId="14" fontId="32" fillId="0" borderId="29" xfId="2" applyNumberFormat="1" applyFont="1" applyBorder="1" applyAlignment="1">
      <alignment horizontal="center" vertical="center"/>
    </xf>
    <xf numFmtId="0" fontId="32" fillId="0" borderId="28"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29" xfId="2" applyFont="1" applyBorder="1" applyAlignment="1">
      <alignment horizontal="center" vertical="center" wrapText="1"/>
    </xf>
    <xf numFmtId="0" fontId="35" fillId="0" borderId="33"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2" fillId="25" borderId="33" xfId="0" applyFont="1" applyFill="1" applyBorder="1" applyAlignment="1">
      <alignment horizontal="center" vertical="center" wrapText="1"/>
    </xf>
    <xf numFmtId="0" fontId="2" fillId="25" borderId="51" xfId="0" applyFont="1" applyFill="1" applyBorder="1" applyAlignment="1">
      <alignment horizontal="center" vertical="center" wrapText="1"/>
    </xf>
    <xf numFmtId="0" fontId="2" fillId="25" borderId="52" xfId="0" applyFont="1" applyFill="1" applyBorder="1" applyAlignment="1">
      <alignment horizontal="center" vertical="center" wrapText="1"/>
    </xf>
    <xf numFmtId="0" fontId="2" fillId="25" borderId="66" xfId="0" applyFont="1" applyFill="1" applyBorder="1" applyAlignment="1">
      <alignment horizontal="center" vertical="center"/>
    </xf>
    <xf numFmtId="0" fontId="28" fillId="9" borderId="66" xfId="0" applyFont="1" applyFill="1" applyBorder="1" applyAlignment="1">
      <alignment horizontal="center" vertical="center" wrapText="1"/>
    </xf>
    <xf numFmtId="0" fontId="32" fillId="0" borderId="66" xfId="2" applyFont="1" applyBorder="1" applyAlignment="1">
      <alignment horizontal="center" vertical="center" wrapText="1"/>
    </xf>
    <xf numFmtId="14" fontId="32" fillId="0" borderId="66" xfId="2" applyNumberFormat="1" applyFont="1" applyBorder="1" applyAlignment="1">
      <alignment horizontal="center" vertical="center"/>
    </xf>
    <xf numFmtId="0" fontId="28" fillId="0" borderId="66" xfId="0" applyFont="1" applyBorder="1" applyAlignment="1">
      <alignment horizontal="center" vertical="center" wrapText="1"/>
    </xf>
    <xf numFmtId="0" fontId="35" fillId="0" borderId="66" xfId="0" applyFont="1" applyBorder="1" applyAlignment="1">
      <alignment horizontal="center" vertical="center"/>
    </xf>
    <xf numFmtId="0" fontId="28" fillId="0" borderId="66" xfId="0" applyFont="1" applyBorder="1" applyAlignment="1">
      <alignment horizontal="center" vertical="center"/>
    </xf>
    <xf numFmtId="0" fontId="2" fillId="25" borderId="66"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2" fillId="9" borderId="52" xfId="0" applyFont="1" applyFill="1" applyBorder="1" applyAlignment="1">
      <alignment horizontal="center" vertical="center" wrapText="1"/>
    </xf>
    <xf numFmtId="0" fontId="2" fillId="9" borderId="28"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9" xfId="0" applyFont="1" applyFill="1" applyBorder="1" applyAlignment="1">
      <alignment horizontal="center" vertical="center"/>
    </xf>
    <xf numFmtId="0" fontId="25" fillId="18" borderId="3" xfId="0" applyFont="1" applyFill="1" applyBorder="1" applyAlignment="1">
      <alignment horizontal="center" vertical="center" wrapText="1"/>
    </xf>
    <xf numFmtId="0" fontId="25" fillId="18" borderId="5" xfId="0" applyFont="1" applyFill="1" applyBorder="1" applyAlignment="1">
      <alignment horizontal="center" vertical="center"/>
    </xf>
    <xf numFmtId="0" fontId="25" fillId="18" borderId="44" xfId="0" applyFont="1" applyFill="1" applyBorder="1" applyAlignment="1">
      <alignment horizontal="center" vertical="center"/>
    </xf>
    <xf numFmtId="0" fontId="25" fillId="18" borderId="48" xfId="0" applyFont="1" applyFill="1" applyBorder="1" applyAlignment="1">
      <alignment horizontal="center" vertical="center" wrapText="1"/>
    </xf>
    <xf numFmtId="0" fontId="25" fillId="18" borderId="53" xfId="0" applyFont="1" applyFill="1" applyBorder="1" applyAlignment="1">
      <alignment horizontal="center" vertical="center" wrapText="1"/>
    </xf>
    <xf numFmtId="0" fontId="25" fillId="18" borderId="54" xfId="0" applyFont="1" applyFill="1" applyBorder="1" applyAlignment="1">
      <alignment horizontal="center" vertical="center" wrapText="1"/>
    </xf>
    <xf numFmtId="0" fontId="37" fillId="25" borderId="28" xfId="0" applyFont="1" applyFill="1" applyBorder="1" applyAlignment="1">
      <alignment horizontal="center" vertical="center" wrapText="1"/>
    </xf>
    <xf numFmtId="0" fontId="37" fillId="25" borderId="1" xfId="0" applyFont="1" applyFill="1" applyBorder="1" applyAlignment="1">
      <alignment horizontal="center" vertical="center" wrapText="1"/>
    </xf>
    <xf numFmtId="0" fontId="37" fillId="25" borderId="9" xfId="0" applyFont="1" applyFill="1" applyBorder="1" applyAlignment="1">
      <alignment horizontal="center" vertical="center" wrapText="1"/>
    </xf>
    <xf numFmtId="0" fontId="25" fillId="27" borderId="28" xfId="0" applyFont="1" applyFill="1" applyBorder="1" applyAlignment="1">
      <alignment horizontal="center" vertical="center" wrapText="1"/>
    </xf>
    <xf numFmtId="0" fontId="25" fillId="27" borderId="1" xfId="0" applyFont="1" applyFill="1" applyBorder="1" applyAlignment="1">
      <alignment horizontal="center" vertical="center" wrapText="1"/>
    </xf>
    <xf numFmtId="0" fontId="25" fillId="27" borderId="9" xfId="0" applyFont="1" applyFill="1" applyBorder="1" applyAlignment="1">
      <alignment horizontal="center" vertical="center" wrapText="1"/>
    </xf>
    <xf numFmtId="0" fontId="34" fillId="0" borderId="66" xfId="0" applyFont="1" applyBorder="1" applyAlignment="1">
      <alignment horizontal="center" vertical="center"/>
    </xf>
    <xf numFmtId="0" fontId="34" fillId="0" borderId="1" xfId="0" applyFont="1" applyBorder="1" applyAlignment="1">
      <alignment horizontal="center" vertical="center"/>
    </xf>
    <xf numFmtId="0" fontId="34" fillId="0" borderId="29" xfId="0" applyFont="1" applyBorder="1" applyAlignment="1">
      <alignment horizontal="center" vertical="center"/>
    </xf>
    <xf numFmtId="0" fontId="29" fillId="18" borderId="31" xfId="0" applyFont="1" applyFill="1" applyBorder="1" applyAlignment="1">
      <alignment horizontal="center" vertical="center" wrapText="1"/>
    </xf>
    <xf numFmtId="0" fontId="29" fillId="18" borderId="23" xfId="0" applyFont="1" applyFill="1" applyBorder="1" applyAlignment="1">
      <alignment horizontal="center" vertical="center"/>
    </xf>
    <xf numFmtId="0" fontId="29" fillId="18" borderId="32" xfId="0" applyFont="1" applyFill="1" applyBorder="1" applyAlignment="1">
      <alignment horizontal="center" vertical="center"/>
    </xf>
    <xf numFmtId="0" fontId="29" fillId="9" borderId="23" xfId="0" applyFont="1" applyFill="1" applyBorder="1" applyAlignment="1">
      <alignment horizontal="center" vertical="center"/>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41" fillId="0" borderId="28" xfId="3" applyFont="1" applyFill="1" applyBorder="1" applyAlignment="1" applyProtection="1">
      <alignment horizontal="center" vertical="center" wrapText="1"/>
      <protection locked="0"/>
    </xf>
    <xf numFmtId="0" fontId="41" fillId="0" borderId="1" xfId="3" applyFont="1" applyFill="1" applyBorder="1" applyAlignment="1" applyProtection="1">
      <alignment horizontal="center" vertical="center" wrapText="1"/>
      <protection locked="0"/>
    </xf>
    <xf numFmtId="0" fontId="41" fillId="0" borderId="9" xfId="3" applyFont="1" applyFill="1" applyBorder="1" applyAlignment="1" applyProtection="1">
      <alignment horizontal="center" vertical="center" wrapText="1"/>
      <protection locked="0"/>
    </xf>
    <xf numFmtId="0" fontId="41" fillId="0" borderId="28" xfId="2" applyFont="1" applyBorder="1" applyAlignment="1">
      <alignment horizontal="center" vertical="center"/>
    </xf>
    <xf numFmtId="0" fontId="41" fillId="0" borderId="1" xfId="2" applyFont="1" applyBorder="1" applyAlignment="1">
      <alignment horizontal="center" vertical="center"/>
    </xf>
    <xf numFmtId="0" fontId="41" fillId="0" borderId="9" xfId="2" applyFont="1"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5" fillId="27" borderId="29" xfId="0" applyFont="1" applyFill="1" applyBorder="1" applyAlignment="1">
      <alignment horizontal="center" vertical="center" wrapText="1"/>
    </xf>
    <xf numFmtId="1" fontId="37" fillId="25" borderId="28" xfId="0" applyNumberFormat="1" applyFont="1" applyFill="1" applyBorder="1" applyAlignment="1">
      <alignment horizontal="center" vertical="center" wrapText="1"/>
    </xf>
    <xf numFmtId="1" fontId="37" fillId="25" borderId="1" xfId="0" applyNumberFormat="1" applyFont="1" applyFill="1" applyBorder="1" applyAlignment="1">
      <alignment horizontal="center" vertical="center" wrapText="1"/>
    </xf>
    <xf numFmtId="1" fontId="37" fillId="25" borderId="9" xfId="0" applyNumberFormat="1" applyFont="1" applyFill="1" applyBorder="1" applyAlignment="1">
      <alignment horizontal="center" vertical="center" wrapText="1"/>
    </xf>
    <xf numFmtId="1" fontId="37" fillId="0" borderId="28" xfId="0" applyNumberFormat="1" applyFont="1" applyBorder="1" applyAlignment="1">
      <alignment horizontal="center" vertical="center" wrapText="1"/>
    </xf>
    <xf numFmtId="1" fontId="37" fillId="0" borderId="1" xfId="0" applyNumberFormat="1" applyFont="1" applyBorder="1" applyAlignment="1">
      <alignment horizontal="center" vertical="center" wrapText="1"/>
    </xf>
    <xf numFmtId="1" fontId="37" fillId="0" borderId="9" xfId="0" applyNumberFormat="1" applyFont="1" applyBorder="1" applyAlignment="1">
      <alignment horizontal="center" vertical="center" wrapText="1"/>
    </xf>
    <xf numFmtId="0" fontId="37" fillId="25" borderId="28" xfId="0" applyFont="1" applyFill="1" applyBorder="1" applyAlignment="1">
      <alignment horizontal="center" vertical="center"/>
    </xf>
    <xf numFmtId="0" fontId="37" fillId="25" borderId="1" xfId="0" applyFont="1" applyFill="1" applyBorder="1" applyAlignment="1">
      <alignment horizontal="center" vertical="center"/>
    </xf>
    <xf numFmtId="0" fontId="37" fillId="25" borderId="9" xfId="0" applyFont="1" applyFill="1" applyBorder="1" applyAlignment="1">
      <alignment horizontal="center" vertical="center"/>
    </xf>
    <xf numFmtId="0" fontId="28" fillId="9" borderId="60"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35" xfId="0" applyFont="1" applyFill="1" applyBorder="1" applyAlignment="1">
      <alignment horizontal="center" vertical="center" wrapText="1"/>
    </xf>
    <xf numFmtId="1" fontId="2" fillId="15" borderId="34" xfId="0" applyNumberFormat="1" applyFont="1" applyFill="1" applyBorder="1" applyAlignment="1">
      <alignment horizontal="center" vertical="center" wrapText="1"/>
    </xf>
    <xf numFmtId="1" fontId="2" fillId="15" borderId="30" xfId="0" applyNumberFormat="1" applyFont="1" applyFill="1" applyBorder="1" applyAlignment="1">
      <alignment horizontal="center" vertical="center" wrapText="1"/>
    </xf>
    <xf numFmtId="1" fontId="2" fillId="15" borderId="42" xfId="0" applyNumberFormat="1" applyFont="1" applyFill="1" applyBorder="1" applyAlignment="1">
      <alignment horizontal="center" vertical="center" wrapText="1"/>
    </xf>
    <xf numFmtId="0" fontId="28"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1" xfId="0" applyFont="1" applyBorder="1" applyAlignment="1">
      <alignment horizontal="center" vertical="top" wrapText="1"/>
    </xf>
    <xf numFmtId="0" fontId="28" fillId="0" borderId="52" xfId="0" applyFont="1" applyBorder="1" applyAlignment="1">
      <alignment horizontal="center" vertical="top" wrapText="1"/>
    </xf>
    <xf numFmtId="0" fontId="32" fillId="0" borderId="66" xfId="3" applyFont="1" applyFill="1" applyBorder="1" applyAlignment="1" applyProtection="1">
      <alignment horizontal="center" vertical="center" wrapText="1"/>
      <protection locked="0"/>
    </xf>
    <xf numFmtId="0" fontId="32" fillId="0" borderId="1" xfId="3" applyFont="1" applyFill="1" applyBorder="1" applyAlignment="1" applyProtection="1">
      <alignment horizontal="center" vertical="center" wrapText="1"/>
      <protection locked="0"/>
    </xf>
    <xf numFmtId="0" fontId="32" fillId="0" borderId="29" xfId="3" applyFont="1" applyFill="1" applyBorder="1" applyAlignment="1" applyProtection="1">
      <alignment horizontal="center" vertical="center" wrapText="1"/>
      <protection locked="0"/>
    </xf>
    <xf numFmtId="0" fontId="41" fillId="9" borderId="28" xfId="3" applyFont="1" applyFill="1" applyBorder="1" applyAlignment="1" applyProtection="1">
      <alignment horizontal="center" vertical="center" wrapText="1"/>
      <protection locked="0"/>
    </xf>
    <xf numFmtId="0" fontId="41" fillId="9" borderId="1" xfId="3" applyFont="1" applyFill="1" applyBorder="1" applyAlignment="1" applyProtection="1">
      <alignment horizontal="center" vertical="center" wrapText="1"/>
      <protection locked="0"/>
    </xf>
    <xf numFmtId="0" fontId="41" fillId="9" borderId="9" xfId="3" applyFont="1" applyFill="1" applyBorder="1" applyAlignment="1" applyProtection="1">
      <alignment horizontal="center" vertical="center" wrapText="1"/>
      <protection locked="0"/>
    </xf>
    <xf numFmtId="0" fontId="0" fillId="0" borderId="29" xfId="0" applyBorder="1" applyAlignment="1">
      <alignment horizontal="center" vertical="center" wrapText="1"/>
    </xf>
    <xf numFmtId="0" fontId="41" fillId="0" borderId="29" xfId="3" applyFont="1" applyFill="1" applyBorder="1" applyAlignment="1" applyProtection="1">
      <alignment horizontal="center" vertical="center" wrapText="1"/>
      <protection locked="0"/>
    </xf>
    <xf numFmtId="0" fontId="41" fillId="9" borderId="29" xfId="3" applyFont="1" applyFill="1" applyBorder="1" applyAlignment="1" applyProtection="1">
      <alignment horizontal="center" vertical="center" wrapText="1"/>
      <protection locked="0"/>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35" xfId="0" applyBorder="1" applyAlignment="1">
      <alignment horizontal="center" vertical="center"/>
    </xf>
    <xf numFmtId="1" fontId="2" fillId="25" borderId="28" xfId="0" applyNumberFormat="1" applyFont="1" applyFill="1" applyBorder="1" applyAlignment="1">
      <alignment horizontal="center" vertical="center" wrapText="1"/>
    </xf>
    <xf numFmtId="1" fontId="2" fillId="25" borderId="1" xfId="0" applyNumberFormat="1" applyFont="1" applyFill="1" applyBorder="1" applyAlignment="1">
      <alignment horizontal="center" vertical="center" wrapText="1"/>
    </xf>
    <xf numFmtId="1" fontId="2" fillId="25" borderId="9" xfId="0" applyNumberFormat="1" applyFont="1" applyFill="1" applyBorder="1" applyAlignment="1">
      <alignment horizontal="center" vertical="center" wrapText="1"/>
    </xf>
    <xf numFmtId="0" fontId="2" fillId="25" borderId="9"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1" fontId="2" fillId="0" borderId="28"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0" fontId="29" fillId="9" borderId="34" xfId="0" applyFont="1" applyFill="1" applyBorder="1" applyAlignment="1">
      <alignment horizontal="center" vertical="center"/>
    </xf>
    <xf numFmtId="0" fontId="25" fillId="18" borderId="23" xfId="0" applyFont="1" applyFill="1" applyBorder="1" applyAlignment="1">
      <alignment horizontal="center" vertical="center" wrapText="1"/>
    </xf>
    <xf numFmtId="0" fontId="25" fillId="18" borderId="23" xfId="0" applyFont="1" applyFill="1" applyBorder="1" applyAlignment="1">
      <alignment horizontal="center" vertical="center"/>
    </xf>
    <xf numFmtId="0" fontId="0" fillId="0" borderId="29" xfId="0" applyBorder="1" applyAlignment="1">
      <alignment horizontal="center" vertical="center"/>
    </xf>
    <xf numFmtId="0" fontId="37" fillId="25" borderId="29" xfId="0" applyFont="1" applyFill="1" applyBorder="1" applyAlignment="1">
      <alignment horizontal="center" vertical="center" wrapText="1"/>
    </xf>
    <xf numFmtId="1" fontId="37" fillId="25" borderId="29" xfId="0" applyNumberFormat="1" applyFont="1" applyFill="1" applyBorder="1" applyAlignment="1">
      <alignment horizontal="center" vertical="center" wrapText="1"/>
    </xf>
    <xf numFmtId="1" fontId="37" fillId="0" borderId="29" xfId="0" applyNumberFormat="1" applyFont="1" applyBorder="1" applyAlignment="1">
      <alignment horizontal="center" vertical="center" wrapText="1"/>
    </xf>
    <xf numFmtId="0" fontId="25" fillId="18" borderId="31" xfId="0" applyFont="1" applyFill="1" applyBorder="1" applyAlignment="1">
      <alignment horizontal="center" vertical="center" wrapText="1"/>
    </xf>
    <xf numFmtId="0" fontId="25" fillId="18" borderId="32" xfId="0" applyFont="1" applyFill="1" applyBorder="1" applyAlignment="1">
      <alignment horizontal="center" vertical="center"/>
    </xf>
    <xf numFmtId="0" fontId="37" fillId="25" borderId="29" xfId="0" applyFont="1" applyFill="1" applyBorder="1" applyAlignment="1">
      <alignment horizontal="center" vertical="center"/>
    </xf>
    <xf numFmtId="0" fontId="38" fillId="0" borderId="28" xfId="0" applyFont="1" applyBorder="1" applyAlignment="1">
      <alignment horizontal="center" vertical="center"/>
    </xf>
    <xf numFmtId="0" fontId="38" fillId="0" borderId="1" xfId="0" applyFont="1" applyBorder="1" applyAlignment="1">
      <alignment horizontal="center" vertical="center"/>
    </xf>
    <xf numFmtId="0" fontId="38" fillId="0" borderId="29" xfId="0" applyFont="1" applyBorder="1" applyAlignment="1">
      <alignment horizontal="center" vertical="center"/>
    </xf>
    <xf numFmtId="0" fontId="42" fillId="0" borderId="28" xfId="0" applyFont="1" applyBorder="1" applyAlignment="1">
      <alignment horizontal="center" vertical="center"/>
    </xf>
    <xf numFmtId="0" fontId="42" fillId="0" borderId="1" xfId="0" applyFont="1" applyBorder="1" applyAlignment="1">
      <alignment horizontal="center" vertical="center"/>
    </xf>
    <xf numFmtId="0" fontId="42" fillId="0" borderId="29" xfId="0" applyFont="1" applyBorder="1" applyAlignment="1">
      <alignment horizontal="center" vertical="center"/>
    </xf>
    <xf numFmtId="0" fontId="28" fillId="25" borderId="9" xfId="0" applyFont="1" applyFill="1" applyBorder="1" applyAlignment="1">
      <alignment horizontal="center" vertical="center"/>
    </xf>
    <xf numFmtId="0" fontId="28" fillId="25" borderId="27" xfId="0" applyFont="1" applyFill="1" applyBorder="1" applyAlignment="1">
      <alignment horizontal="center" vertical="center"/>
    </xf>
    <xf numFmtId="1" fontId="2" fillId="25" borderId="29" xfId="0" applyNumberFormat="1" applyFont="1" applyFill="1" applyBorder="1" applyAlignment="1">
      <alignment horizontal="center" vertical="center" wrapText="1"/>
    </xf>
    <xf numFmtId="0" fontId="25" fillId="18" borderId="57" xfId="0" applyFont="1" applyFill="1" applyBorder="1" applyAlignment="1">
      <alignment horizontal="center" vertical="center" wrapText="1"/>
    </xf>
    <xf numFmtId="0" fontId="25" fillId="18" borderId="30" xfId="0" applyFont="1" applyFill="1" applyBorder="1" applyAlignment="1">
      <alignment horizontal="center" vertical="center"/>
    </xf>
    <xf numFmtId="0" fontId="25" fillId="18" borderId="58" xfId="0" applyFont="1" applyFill="1" applyBorder="1" applyAlignment="1">
      <alignment horizontal="center" vertical="center"/>
    </xf>
    <xf numFmtId="0" fontId="41" fillId="0" borderId="28" xfId="2" applyFont="1" applyBorder="1" applyAlignment="1">
      <alignment horizontal="center" vertical="center" wrapText="1"/>
    </xf>
    <xf numFmtId="0" fontId="41" fillId="0" borderId="1" xfId="2" applyFont="1" applyBorder="1" applyAlignment="1">
      <alignment horizontal="center" vertical="center" wrapText="1"/>
    </xf>
    <xf numFmtId="0" fontId="41" fillId="0" borderId="9" xfId="2" applyFont="1" applyBorder="1" applyAlignment="1">
      <alignment horizontal="center" vertical="center" wrapText="1"/>
    </xf>
    <xf numFmtId="14" fontId="32" fillId="9" borderId="28" xfId="2" applyNumberFormat="1" applyFont="1" applyFill="1" applyBorder="1" applyAlignment="1">
      <alignment horizontal="center" vertical="center" wrapText="1"/>
    </xf>
    <xf numFmtId="14" fontId="32" fillId="9" borderId="1" xfId="2" applyNumberFormat="1" applyFont="1" applyFill="1" applyBorder="1" applyAlignment="1">
      <alignment horizontal="center" vertical="center" wrapText="1"/>
    </xf>
    <xf numFmtId="14" fontId="32" fillId="9" borderId="9" xfId="2" applyNumberFormat="1" applyFont="1" applyFill="1" applyBorder="1" applyAlignment="1">
      <alignment horizontal="center" vertical="center" wrapText="1"/>
    </xf>
    <xf numFmtId="0" fontId="42" fillId="0" borderId="9" xfId="0" applyFont="1" applyBorder="1" applyAlignment="1">
      <alignment horizontal="center" vertical="center"/>
    </xf>
    <xf numFmtId="0" fontId="31" fillId="17" borderId="41" xfId="0" applyFont="1" applyFill="1" applyBorder="1" applyAlignment="1">
      <alignment horizontal="center" vertical="center"/>
    </xf>
    <xf numFmtId="0" fontId="31" fillId="17" borderId="40" xfId="0" applyFont="1" applyFill="1" applyBorder="1" applyAlignment="1">
      <alignment horizontal="center" vertical="center"/>
    </xf>
    <xf numFmtId="0" fontId="31" fillId="17" borderId="43" xfId="0" applyFont="1" applyFill="1" applyBorder="1" applyAlignment="1">
      <alignment horizontal="center" vertical="center"/>
    </xf>
    <xf numFmtId="0" fontId="33" fillId="19" borderId="19" xfId="0" applyFont="1" applyFill="1" applyBorder="1" applyAlignment="1">
      <alignment horizontal="center" vertical="center" textRotation="1"/>
    </xf>
    <xf numFmtId="0" fontId="33" fillId="19" borderId="18" xfId="0" applyFont="1" applyFill="1" applyBorder="1" applyAlignment="1">
      <alignment horizontal="center" vertical="center" textRotation="1"/>
    </xf>
    <xf numFmtId="0" fontId="0" fillId="0" borderId="33"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9" borderId="28" xfId="0" applyFill="1" applyBorder="1" applyAlignment="1">
      <alignment horizontal="center" vertical="center" wrapText="1"/>
    </xf>
    <xf numFmtId="0" fontId="0" fillId="9" borderId="1" xfId="0" applyFill="1" applyBorder="1" applyAlignment="1">
      <alignment horizontal="center" vertical="center" wrapText="1"/>
    </xf>
    <xf numFmtId="0" fontId="0" fillId="9" borderId="9" xfId="0" applyFill="1" applyBorder="1" applyAlignment="1">
      <alignment horizontal="center" vertical="center" wrapText="1"/>
    </xf>
    <xf numFmtId="0" fontId="31" fillId="19" borderId="41" xfId="0" applyFont="1" applyFill="1" applyBorder="1" applyAlignment="1">
      <alignment horizontal="center" vertical="center"/>
    </xf>
    <xf numFmtId="0" fontId="31" fillId="19" borderId="40" xfId="0" applyFont="1" applyFill="1" applyBorder="1" applyAlignment="1">
      <alignment horizontal="center" vertical="center"/>
    </xf>
    <xf numFmtId="0" fontId="31" fillId="19" borderId="43" xfId="0" applyFont="1" applyFill="1" applyBorder="1" applyAlignment="1">
      <alignment horizontal="center" vertical="center"/>
    </xf>
    <xf numFmtId="0" fontId="33" fillId="19" borderId="17" xfId="0" applyFont="1" applyFill="1" applyBorder="1" applyAlignment="1">
      <alignment horizontal="center" vertical="center" textRotation="1"/>
    </xf>
    <xf numFmtId="0" fontId="37" fillId="9" borderId="33" xfId="0" applyFont="1" applyFill="1" applyBorder="1" applyAlignment="1">
      <alignment horizontal="center" vertical="center" wrapText="1"/>
    </xf>
    <xf numFmtId="0" fontId="37" fillId="9" borderId="51" xfId="0" applyFont="1" applyFill="1" applyBorder="1" applyAlignment="1">
      <alignment horizontal="center" vertical="center" wrapText="1"/>
    </xf>
    <xf numFmtId="0" fontId="37" fillId="9" borderId="52" xfId="0" applyFont="1" applyFill="1" applyBorder="1" applyAlignment="1">
      <alignment horizontal="center" vertical="center" wrapText="1"/>
    </xf>
    <xf numFmtId="0" fontId="0" fillId="9" borderId="1" xfId="0" applyFill="1" applyBorder="1" applyAlignment="1">
      <alignment horizontal="center" vertical="center"/>
    </xf>
    <xf numFmtId="0" fontId="0" fillId="9" borderId="29" xfId="0" applyFill="1" applyBorder="1" applyAlignment="1">
      <alignment horizontal="center" vertical="center"/>
    </xf>
    <xf numFmtId="0" fontId="44" fillId="7" borderId="0" xfId="0" applyFont="1" applyFill="1" applyAlignment="1">
      <alignment horizontal="center" vertical="center" wrapText="1"/>
    </xf>
    <xf numFmtId="0" fontId="31" fillId="23" borderId="41" xfId="0" applyFont="1" applyFill="1" applyBorder="1" applyAlignment="1">
      <alignment horizontal="center" vertical="center"/>
    </xf>
    <xf numFmtId="0" fontId="31" fillId="23" borderId="40" xfId="0" applyFont="1" applyFill="1" applyBorder="1" applyAlignment="1">
      <alignment horizontal="center" vertical="center"/>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1" fillId="0" borderId="2" xfId="0" applyFont="1" applyBorder="1" applyAlignment="1">
      <alignment horizontal="left" vertical="center" wrapText="1"/>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25" fillId="27" borderId="33" xfId="0" applyFont="1" applyFill="1" applyBorder="1" applyAlignment="1">
      <alignment horizontal="center" vertical="center" wrapText="1"/>
    </xf>
    <xf numFmtId="0" fontId="25" fillId="27" borderId="51" xfId="0" applyFont="1" applyFill="1" applyBorder="1" applyAlignment="1">
      <alignment horizontal="center" vertical="center" wrapText="1"/>
    </xf>
    <xf numFmtId="0" fontId="25" fillId="27" borderId="52" xfId="0" applyFont="1" applyFill="1" applyBorder="1" applyAlignment="1">
      <alignment horizontal="center" vertical="center" wrapText="1"/>
    </xf>
    <xf numFmtId="0" fontId="25" fillId="18" borderId="5" xfId="0" applyFont="1" applyFill="1" applyBorder="1" applyAlignment="1">
      <alignment horizontal="center" vertical="center" wrapText="1"/>
    </xf>
    <xf numFmtId="0" fontId="25" fillId="18" borderId="44" xfId="0" applyFont="1" applyFill="1" applyBorder="1" applyAlignment="1">
      <alignment horizontal="center" vertical="center" wrapText="1"/>
    </xf>
    <xf numFmtId="0" fontId="31" fillId="20" borderId="41" xfId="0" applyFont="1" applyFill="1" applyBorder="1" applyAlignment="1">
      <alignment horizontal="center" vertical="center" wrapText="1"/>
    </xf>
    <xf numFmtId="0" fontId="31" fillId="20" borderId="40" xfId="0" applyFont="1" applyFill="1" applyBorder="1" applyAlignment="1">
      <alignment horizontal="center" vertical="center" wrapText="1"/>
    </xf>
    <xf numFmtId="0" fontId="5" fillId="9" borderId="12" xfId="1" applyFont="1" applyFill="1" applyBorder="1" applyAlignment="1" applyProtection="1">
      <alignment horizontal="center"/>
    </xf>
    <xf numFmtId="0" fontId="28" fillId="0" borderId="41" xfId="0" applyFont="1" applyBorder="1" applyAlignment="1">
      <alignment horizontal="center"/>
    </xf>
    <xf numFmtId="0" fontId="28" fillId="0" borderId="40" xfId="0" applyFont="1" applyBorder="1" applyAlignment="1">
      <alignment horizontal="center"/>
    </xf>
    <xf numFmtId="0" fontId="28" fillId="0" borderId="43" xfId="0" applyFont="1" applyBorder="1" applyAlignment="1">
      <alignment horizontal="center"/>
    </xf>
    <xf numFmtId="0" fontId="5" fillId="9" borderId="15" xfId="1" applyFont="1" applyFill="1" applyBorder="1" applyAlignment="1" applyProtection="1">
      <alignment horizontal="center"/>
    </xf>
    <xf numFmtId="0" fontId="35" fillId="9" borderId="28" xfId="0" applyFont="1" applyFill="1" applyBorder="1" applyAlignment="1">
      <alignment horizontal="center" vertical="center"/>
    </xf>
    <xf numFmtId="0" fontId="35" fillId="9" borderId="1" xfId="0" applyFont="1" applyFill="1" applyBorder="1" applyAlignment="1">
      <alignment horizontal="center" vertical="center"/>
    </xf>
    <xf numFmtId="0" fontId="35" fillId="9" borderId="29" xfId="0" applyFont="1" applyFill="1" applyBorder="1" applyAlignment="1">
      <alignment horizontal="center" vertical="center"/>
    </xf>
    <xf numFmtId="0" fontId="28" fillId="0" borderId="9" xfId="0" applyFont="1" applyBorder="1" applyAlignment="1">
      <alignment horizontal="center" vertical="center"/>
    </xf>
    <xf numFmtId="1" fontId="2" fillId="0" borderId="66" xfId="0" applyNumberFormat="1" applyFont="1" applyBorder="1" applyAlignment="1">
      <alignment horizontal="center" vertical="center" wrapText="1"/>
    </xf>
    <xf numFmtId="1" fontId="2" fillId="0" borderId="29"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32" fillId="0" borderId="9" xfId="2" applyFont="1" applyBorder="1" applyAlignment="1">
      <alignment horizontal="center" vertical="center" wrapText="1"/>
    </xf>
    <xf numFmtId="14" fontId="32" fillId="9" borderId="28" xfId="2" applyNumberFormat="1" applyFont="1" applyFill="1" applyBorder="1" applyAlignment="1">
      <alignment horizontal="center" vertical="center"/>
    </xf>
    <xf numFmtId="14" fontId="32" fillId="9" borderId="1" xfId="2" applyNumberFormat="1" applyFont="1" applyFill="1" applyBorder="1" applyAlignment="1">
      <alignment horizontal="center" vertical="center"/>
    </xf>
    <xf numFmtId="14" fontId="32" fillId="9" borderId="9" xfId="2" applyNumberFormat="1" applyFont="1" applyFill="1" applyBorder="1" applyAlignment="1">
      <alignment horizontal="center" vertical="center"/>
    </xf>
    <xf numFmtId="0" fontId="28" fillId="9" borderId="9" xfId="0" applyFont="1" applyFill="1" applyBorder="1" applyAlignment="1">
      <alignment horizontal="center" vertical="center" wrapText="1"/>
    </xf>
    <xf numFmtId="0" fontId="32" fillId="0" borderId="66" xfId="2" applyFont="1" applyBorder="1" applyAlignment="1">
      <alignment horizontal="center" vertical="center"/>
    </xf>
    <xf numFmtId="0" fontId="32" fillId="0" borderId="1" xfId="2" applyFont="1" applyBorder="1" applyAlignment="1">
      <alignment horizontal="center" vertical="center"/>
    </xf>
    <xf numFmtId="0" fontId="32" fillId="0" borderId="29" xfId="2" applyFont="1" applyBorder="1" applyAlignment="1">
      <alignment horizontal="center" vertical="center"/>
    </xf>
    <xf numFmtId="0" fontId="41" fillId="0" borderId="29" xfId="2"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37" fillId="0" borderId="28" xfId="0" applyFont="1" applyBorder="1" applyAlignment="1">
      <alignment horizontal="center" vertical="center"/>
    </xf>
    <xf numFmtId="0" fontId="37" fillId="0" borderId="1" xfId="0" applyFont="1" applyBorder="1" applyAlignment="1">
      <alignment horizontal="center" vertical="center"/>
    </xf>
    <xf numFmtId="0" fontId="37" fillId="0" borderId="9" xfId="0" applyFont="1" applyBorder="1" applyAlignment="1">
      <alignment horizontal="center" vertical="center"/>
    </xf>
    <xf numFmtId="0" fontId="34" fillId="0" borderId="28" xfId="0" applyFont="1" applyBorder="1" applyAlignment="1">
      <alignment horizontal="center" vertical="center"/>
    </xf>
    <xf numFmtId="0" fontId="28" fillId="9" borderId="4"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8" xfId="0" applyFont="1" applyFill="1" applyBorder="1" applyAlignment="1">
      <alignment horizontal="center" vertical="center" wrapText="1"/>
    </xf>
    <xf numFmtId="0" fontId="38" fillId="0" borderId="9" xfId="0" applyFont="1" applyBorder="1" applyAlignment="1">
      <alignment horizontal="center" vertical="center"/>
    </xf>
    <xf numFmtId="14" fontId="32" fillId="0" borderId="28" xfId="2" applyNumberFormat="1" applyFont="1" applyBorder="1" applyAlignment="1">
      <alignment horizontal="center" vertical="center" wrapText="1"/>
    </xf>
    <xf numFmtId="14" fontId="32" fillId="0" borderId="1" xfId="2" applyNumberFormat="1" applyFont="1" applyBorder="1" applyAlignment="1">
      <alignment horizontal="center" vertical="center" wrapText="1"/>
    </xf>
    <xf numFmtId="14" fontId="32" fillId="0" borderId="9" xfId="2" applyNumberFormat="1" applyFont="1" applyBorder="1" applyAlignment="1">
      <alignment horizontal="center" vertical="center" wrapText="1"/>
    </xf>
    <xf numFmtId="0" fontId="28" fillId="25" borderId="60" xfId="0" applyFont="1" applyFill="1" applyBorder="1" applyAlignment="1">
      <alignment horizontal="center" vertical="center"/>
    </xf>
    <xf numFmtId="0" fontId="28" fillId="25" borderId="13" xfId="0" applyFont="1" applyFill="1" applyBorder="1" applyAlignment="1">
      <alignment horizontal="center" vertical="center"/>
    </xf>
    <xf numFmtId="0" fontId="28" fillId="25" borderId="35" xfId="0" applyFont="1" applyFill="1" applyBorder="1" applyAlignment="1">
      <alignment horizontal="center" vertical="center"/>
    </xf>
    <xf numFmtId="14" fontId="32" fillId="0" borderId="9" xfId="2" applyNumberFormat="1" applyFont="1" applyBorder="1" applyAlignment="1">
      <alignment horizontal="center" vertical="center"/>
    </xf>
    <xf numFmtId="0" fontId="0" fillId="9" borderId="33" xfId="0" applyFill="1" applyBorder="1" applyAlignment="1">
      <alignment horizontal="center" vertical="center" wrapText="1"/>
    </xf>
    <xf numFmtId="0" fontId="0" fillId="9" borderId="51" xfId="0" applyFill="1" applyBorder="1" applyAlignment="1">
      <alignment horizontal="center" vertical="center" wrapText="1"/>
    </xf>
    <xf numFmtId="0" fontId="0" fillId="9" borderId="52" xfId="0" applyFill="1" applyBorder="1" applyAlignment="1">
      <alignment horizontal="center" vertical="center" wrapText="1"/>
    </xf>
    <xf numFmtId="0" fontId="41" fillId="9" borderId="28" xfId="2" applyFont="1" applyFill="1" applyBorder="1" applyAlignment="1">
      <alignment horizontal="center" vertical="center" wrapText="1"/>
    </xf>
    <xf numFmtId="0" fontId="41" fillId="9" borderId="1" xfId="2" applyFont="1" applyFill="1" applyBorder="1" applyAlignment="1">
      <alignment horizontal="center" vertical="center" wrapText="1"/>
    </xf>
    <xf numFmtId="0" fontId="41" fillId="9" borderId="9" xfId="2" applyFont="1" applyFill="1" applyBorder="1" applyAlignment="1">
      <alignment horizontal="center" vertical="center" wrapText="1"/>
    </xf>
    <xf numFmtId="14" fontId="32" fillId="0" borderId="33" xfId="2" applyNumberFormat="1" applyFont="1" applyBorder="1" applyAlignment="1">
      <alignment horizontal="center" vertical="center" wrapText="1"/>
    </xf>
    <xf numFmtId="14" fontId="32" fillId="0" borderId="51" xfId="2" applyNumberFormat="1" applyFont="1" applyBorder="1" applyAlignment="1">
      <alignment horizontal="center" vertical="center" wrapText="1"/>
    </xf>
    <xf numFmtId="14" fontId="32" fillId="0" borderId="52" xfId="2" applyNumberFormat="1" applyFont="1" applyBorder="1" applyAlignment="1">
      <alignment horizontal="center" vertical="center" wrapText="1"/>
    </xf>
    <xf numFmtId="0" fontId="28" fillId="0" borderId="0" xfId="0" applyFont="1" applyAlignment="1">
      <alignment horizontal="center" vertical="center" wrapText="1"/>
    </xf>
    <xf numFmtId="0" fontId="28" fillId="20" borderId="2" xfId="0" applyFont="1" applyFill="1" applyBorder="1" applyAlignment="1">
      <alignment horizontal="center" vertical="center" wrapText="1"/>
    </xf>
    <xf numFmtId="0" fontId="28" fillId="20" borderId="10" xfId="0" applyFont="1" applyFill="1" applyBorder="1" applyAlignment="1">
      <alignment horizontal="center" vertical="center" wrapText="1"/>
    </xf>
    <xf numFmtId="0" fontId="30" fillId="0" borderId="0" xfId="0" applyFont="1" applyAlignment="1">
      <alignment horizontal="center" vertical="center" wrapText="1"/>
    </xf>
    <xf numFmtId="0" fontId="31" fillId="22" borderId="41" xfId="0" applyFont="1" applyFill="1" applyBorder="1" applyAlignment="1">
      <alignment horizontal="center" vertical="center"/>
    </xf>
    <xf numFmtId="0" fontId="31" fillId="22" borderId="40" xfId="0" applyFont="1" applyFill="1" applyBorder="1" applyAlignment="1">
      <alignment horizontal="center" vertical="center"/>
    </xf>
    <xf numFmtId="0" fontId="31" fillId="22" borderId="43" xfId="0" applyFont="1" applyFill="1" applyBorder="1" applyAlignment="1">
      <alignment horizontal="center" vertical="center"/>
    </xf>
    <xf numFmtId="0" fontId="28" fillId="2" borderId="0" xfId="0" applyFont="1" applyFill="1" applyAlignment="1">
      <alignment horizontal="center"/>
    </xf>
    <xf numFmtId="0" fontId="42" fillId="9" borderId="28" xfId="0" applyFont="1" applyFill="1" applyBorder="1" applyAlignment="1">
      <alignment horizontal="center" vertical="center"/>
    </xf>
    <xf numFmtId="0" fontId="42" fillId="9" borderId="1" xfId="0" applyFont="1" applyFill="1" applyBorder="1" applyAlignment="1">
      <alignment horizontal="center" vertical="center"/>
    </xf>
    <xf numFmtId="0" fontId="42" fillId="9" borderId="9" xfId="0" applyFont="1" applyFill="1" applyBorder="1" applyAlignment="1">
      <alignment horizontal="center" vertical="center"/>
    </xf>
    <xf numFmtId="0" fontId="0" fillId="9" borderId="29" xfId="0" applyFill="1" applyBorder="1" applyAlignment="1">
      <alignment horizontal="center" vertical="center" wrapText="1"/>
    </xf>
    <xf numFmtId="0" fontId="41" fillId="9" borderId="28" xfId="2" applyFont="1" applyFill="1" applyBorder="1" applyAlignment="1">
      <alignment horizontal="center" vertical="center"/>
    </xf>
    <xf numFmtId="0" fontId="41" fillId="9" borderId="1" xfId="2" applyFont="1" applyFill="1" applyBorder="1" applyAlignment="1">
      <alignment horizontal="center" vertical="center"/>
    </xf>
    <xf numFmtId="0" fontId="41" fillId="9" borderId="9" xfId="2" applyFont="1" applyFill="1" applyBorder="1" applyAlignment="1">
      <alignment horizontal="center" vertical="center"/>
    </xf>
    <xf numFmtId="0" fontId="0" fillId="9" borderId="28" xfId="0" applyFill="1" applyBorder="1" applyAlignment="1">
      <alignment horizontal="center" vertical="center"/>
    </xf>
    <xf numFmtId="0" fontId="0" fillId="9" borderId="9" xfId="0" applyFill="1" applyBorder="1" applyAlignment="1">
      <alignment horizontal="center" vertical="center"/>
    </xf>
    <xf numFmtId="0" fontId="38" fillId="9" borderId="28" xfId="0" applyFont="1" applyFill="1" applyBorder="1" applyAlignment="1">
      <alignment horizontal="center" vertical="center"/>
    </xf>
    <xf numFmtId="0" fontId="38" fillId="9" borderId="1" xfId="0" applyFont="1" applyFill="1" applyBorder="1" applyAlignment="1">
      <alignment horizontal="center" vertical="center"/>
    </xf>
    <xf numFmtId="0" fontId="38" fillId="9" borderId="9" xfId="0" applyFont="1" applyFill="1" applyBorder="1" applyAlignment="1">
      <alignment horizontal="center" vertical="center"/>
    </xf>
    <xf numFmtId="0" fontId="41" fillId="0" borderId="29" xfId="2" applyFont="1" applyBorder="1" applyAlignment="1">
      <alignment horizontal="center" vertical="center" wrapText="1"/>
    </xf>
    <xf numFmtId="14" fontId="10" fillId="0" borderId="28" xfId="2" applyNumberFormat="1" applyFont="1" applyBorder="1" applyAlignment="1">
      <alignment horizontal="center" vertical="center" wrapText="1"/>
    </xf>
    <xf numFmtId="14" fontId="10" fillId="0" borderId="1" xfId="2" applyNumberFormat="1" applyFont="1" applyBorder="1" applyAlignment="1">
      <alignment horizontal="center" vertical="center"/>
    </xf>
    <xf numFmtId="14" fontId="10" fillId="0" borderId="9" xfId="2" applyNumberFormat="1" applyFont="1" applyBorder="1" applyAlignment="1">
      <alignment horizontal="center" vertical="center"/>
    </xf>
    <xf numFmtId="0" fontId="4" fillId="26" borderId="0" xfId="0" applyFont="1" applyFill="1" applyAlignment="1">
      <alignment horizontal="center" vertical="center" wrapText="1"/>
    </xf>
    <xf numFmtId="14" fontId="32" fillId="0" borderId="29" xfId="2" applyNumberFormat="1" applyFont="1" applyBorder="1" applyAlignment="1">
      <alignment horizontal="center" vertical="center" wrapText="1"/>
    </xf>
    <xf numFmtId="0" fontId="28" fillId="0" borderId="50" xfId="0" applyFont="1" applyBorder="1" applyAlignment="1">
      <alignment horizontal="center"/>
    </xf>
    <xf numFmtId="0" fontId="28" fillId="0" borderId="16" xfId="0" applyFont="1" applyBorder="1" applyAlignment="1">
      <alignment horizontal="center"/>
    </xf>
    <xf numFmtId="0" fontId="28" fillId="0" borderId="17" xfId="0" applyFont="1" applyBorder="1" applyAlignment="1">
      <alignment horizontal="center"/>
    </xf>
    <xf numFmtId="0" fontId="28" fillId="0" borderId="24" xfId="0" applyFont="1" applyBorder="1" applyAlignment="1">
      <alignment horizontal="center"/>
    </xf>
    <xf numFmtId="0" fontId="28" fillId="0" borderId="20" xfId="0" applyFont="1" applyBorder="1" applyAlignment="1">
      <alignment horizontal="center"/>
    </xf>
    <xf numFmtId="0" fontId="28" fillId="0" borderId="0" xfId="0" applyFont="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9" fillId="9" borderId="29" xfId="0" applyFont="1" applyFill="1" applyBorder="1" applyAlignment="1">
      <alignment horizontal="center" vertical="center" wrapText="1"/>
    </xf>
    <xf numFmtId="14" fontId="32" fillId="9" borderId="29" xfId="2" applyNumberFormat="1" applyFont="1" applyFill="1" applyBorder="1" applyAlignment="1">
      <alignment horizontal="center" vertical="center"/>
    </xf>
    <xf numFmtId="0" fontId="9" fillId="0" borderId="9" xfId="0" applyFont="1" applyBorder="1" applyAlignment="1">
      <alignment horizontal="center" vertical="center"/>
    </xf>
    <xf numFmtId="0" fontId="42" fillId="0" borderId="33" xfId="0" applyFont="1" applyBorder="1" applyAlignment="1">
      <alignment horizontal="center" vertical="center" wrapText="1"/>
    </xf>
    <xf numFmtId="0" fontId="42" fillId="0" borderId="51"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6" xfId="0" applyFont="1" applyBorder="1" applyAlignment="1">
      <alignment horizontal="center" vertical="center" wrapText="1"/>
    </xf>
    <xf numFmtId="0" fontId="31" fillId="21" borderId="65" xfId="0" applyFont="1" applyFill="1" applyBorder="1" applyAlignment="1">
      <alignment horizontal="center" vertical="center" wrapText="1"/>
    </xf>
    <xf numFmtId="0" fontId="31" fillId="21" borderId="63" xfId="0" applyFont="1" applyFill="1" applyBorder="1" applyAlignment="1">
      <alignment horizontal="center" vertical="center" wrapText="1"/>
    </xf>
    <xf numFmtId="0" fontId="31" fillId="21" borderId="40" xfId="0" applyFont="1" applyFill="1" applyBorder="1" applyAlignment="1">
      <alignment horizontal="center" vertical="center" wrapText="1"/>
    </xf>
    <xf numFmtId="0" fontId="31" fillId="21" borderId="43"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9" xfId="0" applyFont="1" applyBorder="1" applyAlignment="1">
      <alignment horizontal="center" vertical="center" wrapText="1"/>
    </xf>
    <xf numFmtId="0" fontId="8" fillId="8" borderId="0" xfId="0" applyFont="1" applyFill="1" applyAlignment="1">
      <alignment horizontal="center"/>
    </xf>
    <xf numFmtId="0" fontId="25" fillId="8" borderId="0" xfId="0" applyFont="1" applyFill="1" applyAlignment="1">
      <alignment horizontal="center" vertical="center" textRotation="90" wrapText="1"/>
    </xf>
    <xf numFmtId="0" fontId="6" fillId="0" borderId="0" xfId="0" applyFont="1" applyAlignment="1">
      <alignment horizontal="center"/>
    </xf>
    <xf numFmtId="0" fontId="6" fillId="0" borderId="25"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xf>
    <xf numFmtId="0" fontId="0" fillId="0" borderId="0" xfId="0" applyAlignment="1">
      <alignment horizontal="center"/>
    </xf>
    <xf numFmtId="0" fontId="24" fillId="0" borderId="0" xfId="0" applyFont="1" applyAlignment="1">
      <alignment horizontal="center" vertical="center"/>
    </xf>
    <xf numFmtId="0" fontId="8" fillId="0" borderId="0" xfId="0" applyFont="1" applyAlignment="1">
      <alignment horizontal="center"/>
    </xf>
    <xf numFmtId="0" fontId="6" fillId="0" borderId="25" xfId="0" applyFont="1" applyBorder="1" applyAlignment="1">
      <alignment horizontal="center" vertical="center" wrapText="1"/>
    </xf>
  </cellXfs>
  <cellStyles count="4">
    <cellStyle name="20% - Énfasis1" xfId="1" builtinId="30"/>
    <cellStyle name="20% - Énfasis5" xfId="3" builtinId="46"/>
    <cellStyle name="Normal" xfId="0" builtinId="0"/>
    <cellStyle name="Normal_FORMATOS" xfId="2" xr:uid="{00000000-0005-0000-0000-000003000000}"/>
  </cellStyles>
  <dxfs count="30">
    <dxf>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patternType="none">
          <bgColor auto="1"/>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FFFF00"/>
        </patternFill>
      </fill>
    </dxf>
    <dxf>
      <fill>
        <patternFill>
          <bgColor rgb="FF00B0F0"/>
        </patternFill>
      </fill>
    </dxf>
  </dxfs>
  <tableStyles count="0" defaultTableStyle="TableStyleMedium2" defaultPivotStyle="PivotStyleLight16"/>
  <colors>
    <mruColors>
      <color rgb="FFE64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288926</xdr:colOff>
      <xdr:row>74</xdr:row>
      <xdr:rowOff>95252</xdr:rowOff>
    </xdr:from>
    <xdr:ext cx="5476874" cy="2847973"/>
    <xdr:sp macro="" textlink="">
      <xdr:nvSpPr>
        <xdr:cNvPr id="21" name="20 CuadroTexto">
          <a:extLst>
            <a:ext uri="{FF2B5EF4-FFF2-40B4-BE49-F238E27FC236}">
              <a16:creationId xmlns:a16="http://schemas.microsoft.com/office/drawing/2014/main" id="{00000000-0008-0000-0100-000015000000}"/>
            </a:ext>
          </a:extLst>
        </xdr:cNvPr>
        <xdr:cNvSpPr txBox="1"/>
      </xdr:nvSpPr>
      <xdr:spPr>
        <a:xfrm>
          <a:off x="288926" y="17928169"/>
          <a:ext cx="5476874" cy="2847973"/>
        </a:xfrm>
        <a:prstGeom prst="rect">
          <a:avLst/>
        </a:prstGeom>
        <a:solidFill>
          <a:schemeClr val="accent1">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ES" sz="1100">
              <a:solidFill>
                <a:schemeClr val="dk1"/>
              </a:solidFill>
              <a:latin typeface="+mn-lt"/>
              <a:ea typeface="+mn-ea"/>
              <a:cs typeface="+mn-cs"/>
            </a:rPr>
            <a:t> </a:t>
          </a:r>
        </a:p>
        <a:p>
          <a:r>
            <a:rPr lang="es-ES" sz="1100" b="1" i="1">
              <a:solidFill>
                <a:schemeClr val="dk1"/>
              </a:solidFill>
              <a:latin typeface="+mn-lt"/>
              <a:ea typeface="+mn-ea"/>
              <a:cs typeface="+mn-cs"/>
            </a:rPr>
            <a:t>Probabilidad/Posibilidad</a:t>
          </a:r>
        </a:p>
        <a:p>
          <a:pPr lvl="0"/>
          <a:r>
            <a:rPr lang="es-ES" sz="1100">
              <a:solidFill>
                <a:schemeClr val="dk1"/>
              </a:solidFill>
              <a:latin typeface="+mn-lt"/>
              <a:ea typeface="+mn-ea"/>
              <a:cs typeface="+mn-cs"/>
            </a:rPr>
            <a:t>Planes de auditoria</a:t>
          </a:r>
        </a:p>
        <a:p>
          <a:pPr lvl="0"/>
          <a:r>
            <a:rPr lang="es-ES" sz="1100">
              <a:solidFill>
                <a:schemeClr val="dk1"/>
              </a:solidFill>
              <a:latin typeface="+mn-lt"/>
              <a:ea typeface="+mn-ea"/>
              <a:cs typeface="+mn-cs"/>
            </a:rPr>
            <a:t>Condiciones contractuales</a:t>
          </a:r>
        </a:p>
        <a:p>
          <a:pPr lvl="0"/>
          <a:r>
            <a:rPr lang="es-ES" sz="1100">
              <a:solidFill>
                <a:schemeClr val="dk1"/>
              </a:solidFill>
              <a:latin typeface="+mn-lt"/>
              <a:ea typeface="+mn-ea"/>
              <a:cs typeface="+mn-cs"/>
            </a:rPr>
            <a:t>Revisiones formales de requerimientos, especificaciones, diseños, ingeniería y operaciones</a:t>
          </a:r>
        </a:p>
        <a:p>
          <a:pPr lvl="0"/>
          <a:r>
            <a:rPr lang="es-ES" sz="1100">
              <a:solidFill>
                <a:schemeClr val="dk1"/>
              </a:solidFill>
              <a:latin typeface="+mn-lt"/>
              <a:ea typeface="+mn-ea"/>
              <a:cs typeface="+mn-cs"/>
            </a:rPr>
            <a:t>Inspecciones y controles a los procesos</a:t>
          </a:r>
        </a:p>
        <a:p>
          <a:pPr lvl="0"/>
          <a:r>
            <a:rPr lang="es-ES" sz="1100">
              <a:solidFill>
                <a:schemeClr val="dk1"/>
              </a:solidFill>
              <a:latin typeface="+mn-lt"/>
              <a:ea typeface="+mn-ea"/>
              <a:cs typeface="+mn-cs"/>
            </a:rPr>
            <a:t>Administración de  la inversión y la cartera</a:t>
          </a:r>
        </a:p>
        <a:p>
          <a:pPr lvl="0"/>
          <a:r>
            <a:rPr lang="es-ES" sz="1100">
              <a:solidFill>
                <a:schemeClr val="dk1"/>
              </a:solidFill>
              <a:latin typeface="+mn-lt"/>
              <a:ea typeface="+mn-ea"/>
              <a:cs typeface="+mn-cs"/>
            </a:rPr>
            <a:t>Administración de los proyectos</a:t>
          </a:r>
        </a:p>
        <a:p>
          <a:pPr lvl="0"/>
          <a:r>
            <a:rPr lang="es-ES" sz="1100">
              <a:solidFill>
                <a:schemeClr val="dk1"/>
              </a:solidFill>
              <a:latin typeface="+mn-lt"/>
              <a:ea typeface="+mn-ea"/>
              <a:cs typeface="+mn-cs"/>
            </a:rPr>
            <a:t>Mantenimientos preventivos</a:t>
          </a:r>
        </a:p>
        <a:p>
          <a:pPr lvl="0"/>
          <a:r>
            <a:rPr lang="es-ES" sz="1100">
              <a:solidFill>
                <a:schemeClr val="dk1"/>
              </a:solidFill>
              <a:latin typeface="+mn-lt"/>
              <a:ea typeface="+mn-ea"/>
              <a:cs typeface="+mn-cs"/>
            </a:rPr>
            <a:t>Aseguramiento de la calidad</a:t>
          </a:r>
        </a:p>
        <a:p>
          <a:pPr lvl="0"/>
          <a:r>
            <a:rPr lang="es-ES" sz="1100">
              <a:solidFill>
                <a:schemeClr val="dk1"/>
              </a:solidFill>
              <a:latin typeface="+mn-lt"/>
              <a:ea typeface="+mn-ea"/>
              <a:cs typeface="+mn-cs"/>
            </a:rPr>
            <a:t>Investigación y desarrollo tecnológico</a:t>
          </a:r>
        </a:p>
        <a:p>
          <a:pPr lvl="0"/>
          <a:r>
            <a:rPr lang="es-ES" sz="1100">
              <a:solidFill>
                <a:schemeClr val="dk1"/>
              </a:solidFill>
              <a:latin typeface="+mn-lt"/>
              <a:ea typeface="+mn-ea"/>
              <a:cs typeface="+mn-cs"/>
            </a:rPr>
            <a:t>Capacitaciones</a:t>
          </a:r>
        </a:p>
        <a:p>
          <a:pPr lvl="0"/>
          <a:r>
            <a:rPr lang="es-ES" sz="1100">
              <a:solidFill>
                <a:schemeClr val="dk1"/>
              </a:solidFill>
              <a:latin typeface="+mn-lt"/>
              <a:ea typeface="+mn-ea"/>
              <a:cs typeface="+mn-cs"/>
            </a:rPr>
            <a:t>Supervisiones</a:t>
          </a:r>
        </a:p>
        <a:p>
          <a:pPr lvl="0"/>
          <a:r>
            <a:rPr lang="es-ES" sz="1100">
              <a:solidFill>
                <a:schemeClr val="dk1"/>
              </a:solidFill>
              <a:latin typeface="+mn-lt"/>
              <a:ea typeface="+mn-ea"/>
              <a:cs typeface="+mn-cs"/>
            </a:rPr>
            <a:t>Comprobaciones</a:t>
          </a:r>
        </a:p>
        <a:p>
          <a:pPr lvl="0"/>
          <a:r>
            <a:rPr lang="es-ES" sz="1100">
              <a:solidFill>
                <a:schemeClr val="dk1"/>
              </a:solidFill>
              <a:latin typeface="+mn-lt"/>
              <a:ea typeface="+mn-ea"/>
              <a:cs typeface="+mn-cs"/>
            </a:rPr>
            <a:t>Acuerdos organizacionales</a:t>
          </a:r>
        </a:p>
        <a:p>
          <a:pPr lvl="0"/>
          <a:r>
            <a:rPr lang="es-ES" sz="1100">
              <a:solidFill>
                <a:schemeClr val="dk1"/>
              </a:solidFill>
              <a:latin typeface="+mn-lt"/>
              <a:ea typeface="+mn-ea"/>
              <a:cs typeface="+mn-cs"/>
            </a:rPr>
            <a:t>Controles técnicos</a:t>
          </a:r>
        </a:p>
        <a:p>
          <a:pPr lvl="0"/>
          <a:r>
            <a:rPr lang="es-ES" sz="1100">
              <a:solidFill>
                <a:schemeClr val="dk1"/>
              </a:solidFill>
              <a:latin typeface="+mn-lt"/>
              <a:ea typeface="+mn-ea"/>
              <a:cs typeface="+mn-cs"/>
            </a:rPr>
            <a:t>Entre otros</a:t>
          </a:r>
        </a:p>
        <a:p>
          <a:r>
            <a:rPr lang="es-ES" sz="1100">
              <a:solidFill>
                <a:schemeClr val="dk1"/>
              </a:solidFill>
              <a:latin typeface="+mn-lt"/>
              <a:ea typeface="+mn-ea"/>
              <a:cs typeface="+mn-cs"/>
            </a:rPr>
            <a:t> </a:t>
          </a:r>
        </a:p>
      </xdr:txBody>
    </xdr:sp>
    <xdr:clientData/>
  </xdr:oneCellAnchor>
  <xdr:oneCellAnchor>
    <xdr:from>
      <xdr:col>7</xdr:col>
      <xdr:colOff>143933</xdr:colOff>
      <xdr:row>74</xdr:row>
      <xdr:rowOff>88901</xdr:rowOff>
    </xdr:from>
    <xdr:ext cx="6076950" cy="2847974"/>
    <xdr:sp macro="" textlink="">
      <xdr:nvSpPr>
        <xdr:cNvPr id="22" name="21 CuadroTexto">
          <a:extLst>
            <a:ext uri="{FF2B5EF4-FFF2-40B4-BE49-F238E27FC236}">
              <a16:creationId xmlns:a16="http://schemas.microsoft.com/office/drawing/2014/main" id="{00000000-0008-0000-0100-000016000000}"/>
            </a:ext>
          </a:extLst>
        </xdr:cNvPr>
        <xdr:cNvSpPr txBox="1"/>
      </xdr:nvSpPr>
      <xdr:spPr>
        <a:xfrm>
          <a:off x="6049433" y="17921818"/>
          <a:ext cx="6076950" cy="2847974"/>
        </a:xfrm>
        <a:prstGeom prst="rect">
          <a:avLst/>
        </a:prstGeom>
        <a:solidFill>
          <a:schemeClr val="accent1">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p>
          <a:r>
            <a:rPr lang="es-CO" sz="1100" b="1" i="1" u="none" strike="noStrike">
              <a:solidFill>
                <a:schemeClr val="dk1"/>
              </a:solidFill>
              <a:effectLst/>
              <a:latin typeface="+mn-lt"/>
              <a:ea typeface="+mn-ea"/>
              <a:cs typeface="+mn-cs"/>
            </a:rPr>
            <a:t>Impacto</a:t>
          </a:r>
          <a:endParaRPr lang="es-ES" sz="1100">
            <a:solidFill>
              <a:schemeClr val="dk1"/>
            </a:solidFill>
            <a:latin typeface="+mn-lt"/>
            <a:ea typeface="+mn-ea"/>
            <a:cs typeface="+mn-cs"/>
          </a:endParaRPr>
        </a:p>
        <a:p>
          <a:r>
            <a:rPr lang="es-CO" sz="1100" b="0" i="0" u="none" strike="noStrike">
              <a:solidFill>
                <a:schemeClr val="dk1"/>
              </a:solidFill>
              <a:effectLst/>
              <a:latin typeface="+mn-lt"/>
              <a:ea typeface="+mn-ea"/>
              <a:cs typeface="+mn-cs"/>
            </a:rPr>
            <a:t>Planes de contingencia</a:t>
          </a:r>
          <a:r>
            <a:rPr lang="es-CO"/>
            <a:t> </a:t>
          </a:r>
        </a:p>
        <a:p>
          <a:r>
            <a:rPr lang="es-CO" sz="1100" b="0" i="0" u="none" strike="noStrike">
              <a:solidFill>
                <a:schemeClr val="dk1"/>
              </a:solidFill>
              <a:effectLst/>
              <a:latin typeface="+mn-lt"/>
              <a:ea typeface="+mn-ea"/>
              <a:cs typeface="+mn-cs"/>
            </a:rPr>
            <a:t>Arreglos contractuales</a:t>
          </a:r>
          <a:r>
            <a:rPr lang="es-CO"/>
            <a:t> </a:t>
          </a:r>
        </a:p>
        <a:p>
          <a:r>
            <a:rPr lang="es-CO" sz="1100" b="0" i="0" u="none" strike="noStrike">
              <a:solidFill>
                <a:schemeClr val="dk1"/>
              </a:solidFill>
              <a:effectLst/>
              <a:latin typeface="+mn-lt"/>
              <a:ea typeface="+mn-ea"/>
              <a:cs typeface="+mn-cs"/>
            </a:rPr>
            <a:t>Condiciones contractuales</a:t>
          </a:r>
          <a:r>
            <a:rPr lang="es-CO"/>
            <a:t> </a:t>
          </a:r>
        </a:p>
        <a:p>
          <a:r>
            <a:rPr lang="es-CO" sz="1100" b="0" i="0" u="none" strike="noStrike">
              <a:solidFill>
                <a:schemeClr val="dk1"/>
              </a:solidFill>
              <a:effectLst/>
              <a:latin typeface="+mn-lt"/>
              <a:ea typeface="+mn-ea"/>
              <a:cs typeface="+mn-cs"/>
            </a:rPr>
            <a:t>Características de diseño</a:t>
          </a:r>
          <a:r>
            <a:rPr lang="es-CO"/>
            <a:t> </a:t>
          </a:r>
          <a:r>
            <a:rPr lang="es-CO" sz="1100" b="0" i="0" u="none" strike="noStrike">
              <a:solidFill>
                <a:schemeClr val="dk1"/>
              </a:solidFill>
              <a:effectLst/>
              <a:latin typeface="+mn-lt"/>
              <a:ea typeface="+mn-ea"/>
              <a:cs typeface="+mn-cs"/>
            </a:rPr>
            <a:t>Planes de recuperación ante desastres o siniestros</a:t>
          </a:r>
          <a:r>
            <a:rPr lang="es-CO"/>
            <a:t> </a:t>
          </a:r>
          <a:r>
            <a:rPr lang="es-CO" sz="1100" b="0" i="0" u="none" strike="noStrike">
              <a:solidFill>
                <a:schemeClr val="dk1"/>
              </a:solidFill>
              <a:effectLst/>
              <a:latin typeface="+mn-lt"/>
              <a:ea typeface="+mn-ea"/>
              <a:cs typeface="+mn-cs"/>
            </a:rPr>
            <a:t>Establecimiento de políticas para controlar los fraudes</a:t>
          </a:r>
          <a:r>
            <a:rPr lang="es-CO"/>
            <a:t> </a:t>
          </a:r>
        </a:p>
        <a:p>
          <a:r>
            <a:rPr lang="es-CO" sz="1100" b="0" i="0" u="none" strike="noStrike">
              <a:solidFill>
                <a:schemeClr val="dk1"/>
              </a:solidFill>
              <a:effectLst/>
              <a:latin typeface="+mn-lt"/>
              <a:ea typeface="+mn-ea"/>
              <a:cs typeface="+mn-cs"/>
            </a:rPr>
            <a:t>Minimizar la exposición a fuentes de riesgo</a:t>
          </a:r>
          <a:r>
            <a:rPr lang="es-CO"/>
            <a:t> </a:t>
          </a:r>
        </a:p>
        <a:p>
          <a:r>
            <a:rPr lang="es-CO" sz="1100" b="0" i="0" u="none" strike="noStrike">
              <a:solidFill>
                <a:schemeClr val="dk1"/>
              </a:solidFill>
              <a:effectLst/>
              <a:latin typeface="+mn-lt"/>
              <a:ea typeface="+mn-ea"/>
              <a:cs typeface="+mn-cs"/>
            </a:rPr>
            <a:t>Planeación de cartera</a:t>
          </a:r>
          <a:r>
            <a:rPr lang="es-CO"/>
            <a:t> </a:t>
          </a:r>
          <a:r>
            <a:rPr lang="es-CO" sz="1100" b="0" i="0" u="none" strike="noStrike">
              <a:solidFill>
                <a:schemeClr val="dk1"/>
              </a:solidFill>
              <a:effectLst/>
              <a:latin typeface="+mn-lt"/>
              <a:ea typeface="+mn-ea"/>
              <a:cs typeface="+mn-cs"/>
            </a:rPr>
            <a:t>Separación o reubicación de una actividad y recurso</a:t>
          </a:r>
        </a:p>
        <a:p>
          <a:r>
            <a:rPr lang="es-CO" sz="1100" b="0" i="0" u="none" strike="noStrike">
              <a:solidFill>
                <a:schemeClr val="dk1"/>
              </a:solidFill>
              <a:effectLst/>
              <a:latin typeface="+mn-lt"/>
              <a:ea typeface="+mn-ea"/>
              <a:cs typeface="+mn-cs"/>
            </a:rPr>
            <a:t>Relaciones públicas</a:t>
          </a:r>
          <a:r>
            <a:rPr lang="es-CO"/>
            <a:t> </a:t>
          </a:r>
          <a:endParaRPr lang="es-ES" sz="1100">
            <a:solidFill>
              <a:schemeClr val="dk1"/>
            </a:solidFill>
            <a:latin typeface="+mn-lt"/>
            <a:ea typeface="+mn-ea"/>
            <a:cs typeface="+mn-cs"/>
          </a:endParaRPr>
        </a:p>
      </xdr:txBody>
    </xdr:sp>
    <xdr:clientData/>
  </xdr:oneCellAnchor>
  <xdr:twoCellAnchor>
    <xdr:from>
      <xdr:col>11</xdr:col>
      <xdr:colOff>84140</xdr:colOff>
      <xdr:row>29</xdr:row>
      <xdr:rowOff>93663</xdr:rowOff>
    </xdr:from>
    <xdr:to>
      <xdr:col>15</xdr:col>
      <xdr:colOff>350840</xdr:colOff>
      <xdr:row>31</xdr:row>
      <xdr:rowOff>227013</xdr:rowOff>
    </xdr:to>
    <xdr:pic>
      <xdr:nvPicPr>
        <xdr:cNvPr id="29" name="Picture 120">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99515" y="6364288"/>
          <a:ext cx="3314700" cy="704850"/>
        </a:xfrm>
        <a:prstGeom prst="rect">
          <a:avLst/>
        </a:prstGeom>
        <a:noFill/>
        <a:ln w="9525" algn="in">
          <a:noFill/>
          <a:miter lim="800000"/>
          <a:headEnd/>
          <a:tailEnd/>
        </a:ln>
      </xdr:spPr>
    </xdr:pic>
    <xdr:clientData/>
  </xdr:twoCellAnchor>
  <xdr:twoCellAnchor editAs="oneCell">
    <xdr:from>
      <xdr:col>11</xdr:col>
      <xdr:colOff>71458</xdr:colOff>
      <xdr:row>42</xdr:row>
      <xdr:rowOff>11989</xdr:rowOff>
    </xdr:from>
    <xdr:to>
      <xdr:col>16</xdr:col>
      <xdr:colOff>238146</xdr:colOff>
      <xdr:row>49</xdr:row>
      <xdr:rowOff>144585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786833" y="9997364"/>
          <a:ext cx="3976688" cy="2132845"/>
        </a:xfrm>
        <a:prstGeom prst="rect">
          <a:avLst/>
        </a:prstGeom>
      </xdr:spPr>
    </xdr:pic>
    <xdr:clientData/>
  </xdr:twoCellAnchor>
  <xdr:twoCellAnchor editAs="oneCell">
    <xdr:from>
      <xdr:col>14</xdr:col>
      <xdr:colOff>512412</xdr:colOff>
      <xdr:row>49</xdr:row>
      <xdr:rowOff>182563</xdr:rowOff>
    </xdr:from>
    <xdr:to>
      <xdr:col>15</xdr:col>
      <xdr:colOff>690260</xdr:colOff>
      <xdr:row>53</xdr:row>
      <xdr:rowOff>11163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0940523" y="12071174"/>
          <a:ext cx="939848" cy="985711"/>
        </a:xfrm>
        <a:prstGeom prst="rect">
          <a:avLst/>
        </a:prstGeom>
      </xdr:spPr>
    </xdr:pic>
    <xdr:clientData/>
  </xdr:twoCellAnchor>
  <xdr:twoCellAnchor editAs="oneCell">
    <xdr:from>
      <xdr:col>11</xdr:col>
      <xdr:colOff>70555</xdr:colOff>
      <xdr:row>32</xdr:row>
      <xdr:rowOff>127001</xdr:rowOff>
    </xdr:from>
    <xdr:to>
      <xdr:col>16</xdr:col>
      <xdr:colOff>96152</xdr:colOff>
      <xdr:row>40</xdr:row>
      <xdr:rowOff>3642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8212666" y="7097890"/>
          <a:ext cx="3835597" cy="2190863"/>
        </a:xfrm>
        <a:prstGeom prst="rect">
          <a:avLst/>
        </a:prstGeom>
      </xdr:spPr>
    </xdr:pic>
    <xdr:clientData/>
  </xdr:twoCellAnchor>
  <xdr:twoCellAnchor editAs="oneCell">
    <xdr:from>
      <xdr:col>0</xdr:col>
      <xdr:colOff>87314</xdr:colOff>
      <xdr:row>0</xdr:row>
      <xdr:rowOff>203356</xdr:rowOff>
    </xdr:from>
    <xdr:to>
      <xdr:col>1</xdr:col>
      <xdr:colOff>730252</xdr:colOff>
      <xdr:row>0</xdr:row>
      <xdr:rowOff>685414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7314" y="203356"/>
          <a:ext cx="1912938" cy="482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59797</xdr:colOff>
      <xdr:row>0</xdr:row>
      <xdr:rowOff>126995</xdr:rowOff>
    </xdr:from>
    <xdr:to>
      <xdr:col>37</xdr:col>
      <xdr:colOff>1262064</xdr:colOff>
      <xdr:row>3</xdr:row>
      <xdr:rowOff>261939</xdr:rowOff>
    </xdr:to>
    <xdr:pic>
      <xdr:nvPicPr>
        <xdr:cNvPr id="5" name="Imagen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a:fillRect/>
        </a:stretch>
      </xdr:blipFill>
      <xdr:spPr>
        <a:xfrm>
          <a:off x="37540672" y="126995"/>
          <a:ext cx="2900892" cy="1119194"/>
        </a:xfrm>
        <a:prstGeom prst="rect">
          <a:avLst/>
        </a:prstGeom>
      </xdr:spPr>
    </xdr:pic>
    <xdr:clientData/>
  </xdr:twoCellAnchor>
  <xdr:twoCellAnchor editAs="oneCell">
    <xdr:from>
      <xdr:col>0</xdr:col>
      <xdr:colOff>428628</xdr:colOff>
      <xdr:row>0</xdr:row>
      <xdr:rowOff>167225</xdr:rowOff>
    </xdr:from>
    <xdr:to>
      <xdr:col>2</xdr:col>
      <xdr:colOff>1627189</xdr:colOff>
      <xdr:row>3</xdr:row>
      <xdr:rowOff>307109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8" y="167225"/>
          <a:ext cx="4460874" cy="1124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203200</xdr:colOff>
      <xdr:row>11</xdr:row>
      <xdr:rowOff>304800</xdr:rowOff>
    </xdr:from>
    <xdr:to>
      <xdr:col>40</xdr:col>
      <xdr:colOff>127000</xdr:colOff>
      <xdr:row>21</xdr:row>
      <xdr:rowOff>176590</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rotWithShape="1">
        <a:blip xmlns:r="http://schemas.openxmlformats.org/officeDocument/2006/relationships" r:embed="rId1"/>
        <a:srcRect l="76439" t="74084" r="1885"/>
        <a:stretch/>
      </xdr:blipFill>
      <xdr:spPr>
        <a:xfrm>
          <a:off x="22580600" y="4470400"/>
          <a:ext cx="5257800" cy="5562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105833</xdr:colOff>
      <xdr:row>13</xdr:row>
      <xdr:rowOff>270722</xdr:rowOff>
    </xdr:from>
    <xdr:to>
      <xdr:col>41</xdr:col>
      <xdr:colOff>359833</xdr:colOff>
      <xdr:row>24</xdr:row>
      <xdr:rowOff>574675</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74515" t="72745"/>
        <a:stretch/>
      </xdr:blipFill>
      <xdr:spPr>
        <a:xfrm>
          <a:off x="22711833" y="5414222"/>
          <a:ext cx="6350000" cy="60094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1"/>
  <dimension ref="B2:K13"/>
  <sheetViews>
    <sheetView showGridLines="0" showRowColHeaders="0" zoomScale="130" zoomScaleNormal="130" workbookViewId="0">
      <selection activeCell="D7" sqref="D7"/>
    </sheetView>
  </sheetViews>
  <sheetFormatPr baseColWidth="10" defaultRowHeight="14.4" x14ac:dyDescent="0.3"/>
  <cols>
    <col min="2" max="2" width="12.21875" bestFit="1" customWidth="1"/>
    <col min="3" max="3" width="2.21875" bestFit="1" customWidth="1"/>
    <col min="4" max="4" width="13" bestFit="1" customWidth="1"/>
    <col min="5" max="5" width="8.21875" bestFit="1" customWidth="1"/>
    <col min="6" max="6" width="10.5546875" bestFit="1" customWidth="1"/>
    <col min="7" max="7" width="7" bestFit="1" customWidth="1"/>
    <col min="8" max="8" width="11.21875" bestFit="1" customWidth="1"/>
    <col min="10" max="10" width="2.77734375" bestFit="1" customWidth="1"/>
    <col min="11" max="11" width="24" bestFit="1" customWidth="1"/>
  </cols>
  <sheetData>
    <row r="2" spans="2:11" ht="31.5" customHeight="1" x14ac:dyDescent="0.3">
      <c r="D2" s="226" t="s">
        <v>20</v>
      </c>
      <c r="E2" s="226"/>
      <c r="F2" s="226"/>
      <c r="G2" s="226"/>
      <c r="H2" s="226"/>
    </row>
    <row r="4" spans="2:11" x14ac:dyDescent="0.3">
      <c r="E4" s="1" t="s">
        <v>4</v>
      </c>
    </row>
    <row r="5" spans="2:11" x14ac:dyDescent="0.3">
      <c r="B5" s="1" t="s">
        <v>3</v>
      </c>
      <c r="D5" t="s">
        <v>15</v>
      </c>
      <c r="E5" t="s">
        <v>16</v>
      </c>
      <c r="F5" t="s">
        <v>17</v>
      </c>
      <c r="G5" t="s">
        <v>18</v>
      </c>
      <c r="H5" t="s">
        <v>19</v>
      </c>
    </row>
    <row r="6" spans="2:11" ht="15" thickBot="1" x14ac:dyDescent="0.35">
      <c r="D6">
        <v>1</v>
      </c>
      <c r="E6">
        <v>2</v>
      </c>
      <c r="F6">
        <v>3</v>
      </c>
      <c r="G6">
        <v>4</v>
      </c>
      <c r="H6">
        <v>5</v>
      </c>
    </row>
    <row r="7" spans="2:11" x14ac:dyDescent="0.3">
      <c r="B7" t="s">
        <v>0</v>
      </c>
      <c r="C7">
        <v>1</v>
      </c>
      <c r="D7" s="2" t="s">
        <v>6</v>
      </c>
      <c r="E7" s="2" t="s">
        <v>6</v>
      </c>
      <c r="F7" s="3" t="s">
        <v>7</v>
      </c>
      <c r="G7" s="13" t="s">
        <v>10</v>
      </c>
      <c r="H7" s="13" t="s">
        <v>10</v>
      </c>
      <c r="J7" s="6" t="s">
        <v>6</v>
      </c>
      <c r="K7" s="7" t="s">
        <v>5</v>
      </c>
    </row>
    <row r="8" spans="2:11" x14ac:dyDescent="0.3">
      <c r="B8" t="s">
        <v>13</v>
      </c>
      <c r="C8">
        <v>2</v>
      </c>
      <c r="D8" s="2" t="s">
        <v>6</v>
      </c>
      <c r="E8" s="2" t="s">
        <v>6</v>
      </c>
      <c r="F8" s="3" t="s">
        <v>7</v>
      </c>
      <c r="G8" s="13" t="s">
        <v>10</v>
      </c>
      <c r="H8" s="4" t="s">
        <v>11</v>
      </c>
      <c r="J8" s="8" t="s">
        <v>7</v>
      </c>
      <c r="K8" s="9" t="s">
        <v>8</v>
      </c>
    </row>
    <row r="9" spans="2:11" x14ac:dyDescent="0.3">
      <c r="B9" t="s">
        <v>1</v>
      </c>
      <c r="C9">
        <v>3</v>
      </c>
      <c r="D9" s="2" t="s">
        <v>6</v>
      </c>
      <c r="E9" s="3" t="s">
        <v>7</v>
      </c>
      <c r="F9" s="13" t="s">
        <v>10</v>
      </c>
      <c r="G9" s="4" t="s">
        <v>11</v>
      </c>
      <c r="H9" s="4" t="s">
        <v>11</v>
      </c>
      <c r="J9" s="10" t="s">
        <v>10</v>
      </c>
      <c r="K9" s="9" t="s">
        <v>9</v>
      </c>
    </row>
    <row r="10" spans="2:11" ht="15" thickBot="1" x14ac:dyDescent="0.35">
      <c r="B10" t="s">
        <v>14</v>
      </c>
      <c r="C10">
        <v>4</v>
      </c>
      <c r="D10" s="3" t="s">
        <v>7</v>
      </c>
      <c r="E10" s="13" t="s">
        <v>10</v>
      </c>
      <c r="F10" s="13" t="s">
        <v>10</v>
      </c>
      <c r="G10" s="4" t="s">
        <v>11</v>
      </c>
      <c r="H10" s="4" t="s">
        <v>11</v>
      </c>
      <c r="J10" s="11" t="s">
        <v>11</v>
      </c>
      <c r="K10" s="12" t="s">
        <v>12</v>
      </c>
    </row>
    <row r="11" spans="2:11" x14ac:dyDescent="0.3">
      <c r="B11" t="s">
        <v>2</v>
      </c>
      <c r="C11">
        <v>5</v>
      </c>
      <c r="D11" s="13" t="s">
        <v>10</v>
      </c>
      <c r="E11" s="13" t="s">
        <v>10</v>
      </c>
      <c r="F11" s="4" t="s">
        <v>11</v>
      </c>
      <c r="G11" s="4" t="s">
        <v>11</v>
      </c>
      <c r="H11" s="4" t="s">
        <v>11</v>
      </c>
    </row>
    <row r="13" spans="2:11" x14ac:dyDescent="0.3">
      <c r="G13" s="5"/>
      <c r="H13" s="5"/>
    </row>
  </sheetData>
  <mergeCells count="1">
    <mergeCell ref="D2:H2"/>
  </mergeCells>
  <conditionalFormatting sqref="D14">
    <cfRule type="expression" dxfId="29" priority="1">
      <formula>$D$14="ZONA DE RIESGO BAJA"</formula>
    </cfRule>
    <cfRule type="expression" dxfId="28" priority="2">
      <formula>$D$14="ZONA DE RIESGO MODERADA"</formula>
    </cfRule>
    <cfRule type="expression" dxfId="27" priority="3">
      <formula>$D$14="ZONA DE RIESGO ALTA"</formula>
    </cfRule>
    <cfRule type="expression" dxfId="26" priority="4">
      <formula>$D$14="ZONA DE RIESGO EXTREMA"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theme="2" tint="-0.249977111117893"/>
  </sheetPr>
  <dimension ref="A1:R92"/>
  <sheetViews>
    <sheetView view="pageBreakPreview" zoomScale="80" zoomScaleNormal="90" zoomScaleSheetLayoutView="80" workbookViewId="0">
      <selection activeCell="C1" sqref="C1:R1"/>
    </sheetView>
  </sheetViews>
  <sheetFormatPr baseColWidth="10" defaultRowHeight="14.4" x14ac:dyDescent="0.3"/>
  <cols>
    <col min="1" max="1" width="18.21875" customWidth="1"/>
    <col min="2" max="2" width="11.77734375" customWidth="1"/>
    <col min="9" max="9" width="4.21875" customWidth="1"/>
    <col min="10" max="10" width="6" customWidth="1"/>
    <col min="18" max="18" width="2.88671875" customWidth="1"/>
  </cols>
  <sheetData>
    <row r="1" spans="1:18" ht="80.55" customHeight="1" x14ac:dyDescent="0.5">
      <c r="A1" s="306"/>
      <c r="B1" s="307"/>
      <c r="C1" s="279" t="s">
        <v>305</v>
      </c>
      <c r="D1" s="280"/>
      <c r="E1" s="280"/>
      <c r="F1" s="280"/>
      <c r="G1" s="280"/>
      <c r="H1" s="280"/>
      <c r="I1" s="280"/>
      <c r="J1" s="280"/>
      <c r="K1" s="280"/>
      <c r="L1" s="280"/>
      <c r="M1" s="280"/>
      <c r="N1" s="280"/>
      <c r="O1" s="280"/>
      <c r="P1" s="280"/>
      <c r="Q1" s="280"/>
      <c r="R1" s="280"/>
    </row>
    <row r="2" spans="1:18" ht="15" thickBot="1" x14ac:dyDescent="0.35">
      <c r="A2" s="270"/>
      <c r="B2" s="305"/>
      <c r="C2" s="305"/>
      <c r="D2" s="305"/>
      <c r="E2" s="305"/>
      <c r="F2" s="305"/>
      <c r="G2" s="305"/>
      <c r="H2" s="305"/>
      <c r="I2" s="305"/>
      <c r="J2" s="305"/>
      <c r="K2" s="305"/>
      <c r="L2" s="305"/>
      <c r="M2" s="305"/>
      <c r="N2" s="305"/>
      <c r="O2" s="305"/>
      <c r="P2" s="305"/>
      <c r="Q2" s="305"/>
      <c r="R2" s="305"/>
    </row>
    <row r="3" spans="1:18" x14ac:dyDescent="0.3">
      <c r="A3" s="18" t="s">
        <v>146</v>
      </c>
      <c r="B3" s="261"/>
      <c r="C3" s="264"/>
      <c r="D3" s="264"/>
      <c r="E3" s="264"/>
      <c r="F3" s="264"/>
      <c r="G3" s="264"/>
      <c r="H3" s="264"/>
      <c r="I3" s="266"/>
      <c r="J3" s="284" t="s">
        <v>306</v>
      </c>
      <c r="K3" s="285"/>
      <c r="L3" s="285"/>
      <c r="M3" s="285"/>
      <c r="N3" s="285"/>
      <c r="O3" s="285"/>
      <c r="P3" s="285"/>
      <c r="Q3" s="286"/>
      <c r="R3" s="270"/>
    </row>
    <row r="4" spans="1:18" ht="14.55" customHeight="1" x14ac:dyDescent="0.3">
      <c r="A4" s="276"/>
      <c r="B4" s="262"/>
      <c r="C4" s="265"/>
      <c r="D4" s="265"/>
      <c r="E4" s="265"/>
      <c r="F4" s="265"/>
      <c r="G4" s="265"/>
      <c r="H4" s="265"/>
      <c r="I4" s="267"/>
      <c r="J4" s="287"/>
      <c r="K4" s="288"/>
      <c r="L4" s="288"/>
      <c r="M4" s="288"/>
      <c r="N4" s="288"/>
      <c r="O4" s="288"/>
      <c r="P4" s="288"/>
      <c r="Q4" s="289"/>
      <c r="R4" s="270"/>
    </row>
    <row r="5" spans="1:18" x14ac:dyDescent="0.3">
      <c r="A5" s="276"/>
      <c r="B5" s="262"/>
      <c r="C5" s="254" t="s">
        <v>147</v>
      </c>
      <c r="D5" s="254"/>
      <c r="E5" s="254"/>
      <c r="F5" s="254"/>
      <c r="G5" s="254"/>
      <c r="H5" s="254"/>
      <c r="I5" s="267"/>
      <c r="J5" s="287"/>
      <c r="K5" s="288"/>
      <c r="L5" s="288"/>
      <c r="M5" s="288"/>
      <c r="N5" s="288"/>
      <c r="O5" s="288"/>
      <c r="P5" s="288"/>
      <c r="Q5" s="289"/>
      <c r="R5" s="270"/>
    </row>
    <row r="6" spans="1:18" x14ac:dyDescent="0.3">
      <c r="A6" s="276"/>
      <c r="B6" s="262"/>
      <c r="C6" s="254"/>
      <c r="D6" s="254"/>
      <c r="E6" s="254"/>
      <c r="F6" s="254"/>
      <c r="G6" s="254"/>
      <c r="H6" s="254"/>
      <c r="I6" s="267"/>
      <c r="J6" s="287"/>
      <c r="K6" s="288"/>
      <c r="L6" s="288"/>
      <c r="M6" s="288"/>
      <c r="N6" s="288"/>
      <c r="O6" s="288"/>
      <c r="P6" s="288"/>
      <c r="Q6" s="289"/>
      <c r="R6" s="270"/>
    </row>
    <row r="7" spans="1:18" x14ac:dyDescent="0.3">
      <c r="A7" s="276"/>
      <c r="B7" s="262"/>
      <c r="C7" s="254"/>
      <c r="D7" s="254"/>
      <c r="E7" s="254"/>
      <c r="F7" s="254"/>
      <c r="G7" s="254"/>
      <c r="H7" s="254"/>
      <c r="I7" s="267"/>
      <c r="J7" s="287"/>
      <c r="K7" s="288"/>
      <c r="L7" s="288"/>
      <c r="M7" s="288"/>
      <c r="N7" s="288"/>
      <c r="O7" s="288"/>
      <c r="P7" s="288"/>
      <c r="Q7" s="289"/>
      <c r="R7" s="270"/>
    </row>
    <row r="8" spans="1:18" x14ac:dyDescent="0.3">
      <c r="A8" s="276"/>
      <c r="B8" s="262"/>
      <c r="C8" s="254"/>
      <c r="D8" s="254"/>
      <c r="E8" s="254"/>
      <c r="F8" s="254"/>
      <c r="G8" s="254"/>
      <c r="H8" s="254"/>
      <c r="I8" s="267"/>
      <c r="J8" s="287"/>
      <c r="K8" s="288"/>
      <c r="L8" s="288"/>
      <c r="M8" s="288"/>
      <c r="N8" s="288"/>
      <c r="O8" s="288"/>
      <c r="P8" s="288"/>
      <c r="Q8" s="289"/>
      <c r="R8" s="270"/>
    </row>
    <row r="9" spans="1:18" x14ac:dyDescent="0.3">
      <c r="A9" s="276"/>
      <c r="B9" s="262"/>
      <c r="C9" s="254"/>
      <c r="D9" s="254"/>
      <c r="E9" s="254"/>
      <c r="F9" s="254"/>
      <c r="G9" s="254"/>
      <c r="H9" s="254"/>
      <c r="I9" s="267"/>
      <c r="J9" s="287"/>
      <c r="K9" s="288"/>
      <c r="L9" s="288"/>
      <c r="M9" s="288"/>
      <c r="N9" s="288"/>
      <c r="O9" s="288"/>
      <c r="P9" s="288"/>
      <c r="Q9" s="289"/>
      <c r="R9" s="270"/>
    </row>
    <row r="10" spans="1:18" x14ac:dyDescent="0.3">
      <c r="A10" s="276"/>
      <c r="B10" s="262"/>
      <c r="C10" s="254"/>
      <c r="D10" s="254"/>
      <c r="E10" s="254"/>
      <c r="F10" s="254"/>
      <c r="G10" s="254"/>
      <c r="H10" s="254"/>
      <c r="I10" s="267"/>
      <c r="J10" s="287"/>
      <c r="K10" s="288"/>
      <c r="L10" s="288"/>
      <c r="M10" s="288"/>
      <c r="N10" s="288"/>
      <c r="O10" s="288"/>
      <c r="P10" s="288"/>
      <c r="Q10" s="289"/>
      <c r="R10" s="270"/>
    </row>
    <row r="11" spans="1:18" x14ac:dyDescent="0.3">
      <c r="A11" s="276"/>
      <c r="B11" s="262"/>
      <c r="C11" s="254"/>
      <c r="D11" s="254"/>
      <c r="E11" s="254"/>
      <c r="F11" s="254"/>
      <c r="G11" s="254"/>
      <c r="H11" s="254"/>
      <c r="I11" s="267"/>
      <c r="J11" s="287"/>
      <c r="K11" s="288"/>
      <c r="L11" s="288"/>
      <c r="M11" s="288"/>
      <c r="N11" s="288"/>
      <c r="O11" s="288"/>
      <c r="P11" s="288"/>
      <c r="Q11" s="289"/>
      <c r="R11" s="270"/>
    </row>
    <row r="12" spans="1:18" x14ac:dyDescent="0.3">
      <c r="A12" s="276"/>
      <c r="B12" s="262"/>
      <c r="C12" s="254"/>
      <c r="D12" s="254"/>
      <c r="E12" s="254"/>
      <c r="F12" s="254"/>
      <c r="G12" s="254"/>
      <c r="H12" s="254"/>
      <c r="I12" s="267"/>
      <c r="J12" s="287"/>
      <c r="K12" s="288"/>
      <c r="L12" s="288"/>
      <c r="M12" s="288"/>
      <c r="N12" s="288"/>
      <c r="O12" s="288"/>
      <c r="P12" s="288"/>
      <c r="Q12" s="289"/>
      <c r="R12" s="270"/>
    </row>
    <row r="13" spans="1:18" x14ac:dyDescent="0.3">
      <c r="A13" s="276"/>
      <c r="B13" s="262"/>
      <c r="C13" s="254"/>
      <c r="D13" s="254"/>
      <c r="E13" s="254"/>
      <c r="F13" s="254"/>
      <c r="G13" s="254"/>
      <c r="H13" s="254"/>
      <c r="I13" s="267"/>
      <c r="J13" s="287"/>
      <c r="K13" s="288"/>
      <c r="L13" s="288"/>
      <c r="M13" s="288"/>
      <c r="N13" s="288"/>
      <c r="O13" s="288"/>
      <c r="P13" s="288"/>
      <c r="Q13" s="289"/>
      <c r="R13" s="270"/>
    </row>
    <row r="14" spans="1:18" x14ac:dyDescent="0.3">
      <c r="A14" s="276"/>
      <c r="B14" s="262"/>
      <c r="C14" s="254"/>
      <c r="D14" s="254"/>
      <c r="E14" s="254"/>
      <c r="F14" s="254"/>
      <c r="G14" s="254"/>
      <c r="H14" s="254"/>
      <c r="I14" s="267"/>
      <c r="J14" s="287"/>
      <c r="K14" s="288"/>
      <c r="L14" s="288"/>
      <c r="M14" s="288"/>
      <c r="N14" s="288"/>
      <c r="O14" s="288"/>
      <c r="P14" s="288"/>
      <c r="Q14" s="289"/>
      <c r="R14" s="270"/>
    </row>
    <row r="15" spans="1:18" ht="15" thickBot="1" x14ac:dyDescent="0.35">
      <c r="A15" s="277"/>
      <c r="B15" s="263"/>
      <c r="C15" s="278"/>
      <c r="D15" s="278"/>
      <c r="E15" s="278"/>
      <c r="F15" s="278"/>
      <c r="G15" s="278"/>
      <c r="H15" s="278"/>
      <c r="I15" s="268"/>
      <c r="J15" s="290"/>
      <c r="K15" s="291"/>
      <c r="L15" s="291"/>
      <c r="M15" s="291"/>
      <c r="N15" s="291"/>
      <c r="O15" s="291"/>
      <c r="P15" s="291"/>
      <c r="Q15" s="292"/>
      <c r="R15" s="270"/>
    </row>
    <row r="16" spans="1:18" ht="15" thickBot="1" x14ac:dyDescent="0.35">
      <c r="A16" s="269"/>
      <c r="B16" s="282"/>
      <c r="C16" s="282"/>
      <c r="D16" s="282"/>
      <c r="E16" s="282"/>
      <c r="F16" s="282"/>
      <c r="G16" s="282"/>
      <c r="H16" s="282"/>
      <c r="I16" s="282"/>
      <c r="J16" s="282"/>
      <c r="K16" s="282"/>
      <c r="L16" s="282"/>
      <c r="M16" s="282"/>
      <c r="N16" s="282"/>
      <c r="O16" s="282"/>
      <c r="P16" s="282"/>
      <c r="Q16" s="283"/>
      <c r="R16" s="270"/>
    </row>
    <row r="17" spans="1:18" x14ac:dyDescent="0.3">
      <c r="A17" s="19" t="s">
        <v>148</v>
      </c>
      <c r="B17" s="261"/>
      <c r="C17" s="308"/>
      <c r="D17" s="308"/>
      <c r="E17" s="308"/>
      <c r="F17" s="308"/>
      <c r="G17" s="308"/>
      <c r="H17" s="308"/>
      <c r="I17" s="266"/>
      <c r="J17" s="269"/>
      <c r="K17" s="271"/>
      <c r="L17" s="271"/>
      <c r="M17" s="271"/>
      <c r="N17" s="271"/>
      <c r="O17" s="271"/>
      <c r="P17" s="271"/>
      <c r="Q17" s="272"/>
      <c r="R17" s="270"/>
    </row>
    <row r="18" spans="1:18" ht="15" customHeight="1" x14ac:dyDescent="0.3">
      <c r="A18" s="253"/>
      <c r="B18" s="262"/>
      <c r="C18" s="251"/>
      <c r="D18" s="251"/>
      <c r="E18" s="251"/>
      <c r="F18" s="251"/>
      <c r="G18" s="251"/>
      <c r="H18" s="251"/>
      <c r="I18" s="267"/>
      <c r="J18" s="270"/>
      <c r="K18" s="273" t="s">
        <v>149</v>
      </c>
      <c r="L18" s="273"/>
      <c r="M18" s="273"/>
      <c r="N18" s="273"/>
      <c r="O18" s="273"/>
      <c r="P18" s="273"/>
      <c r="Q18" s="17"/>
      <c r="R18" s="270"/>
    </row>
    <row r="19" spans="1:18" ht="21" customHeight="1" x14ac:dyDescent="0.3">
      <c r="A19" s="253"/>
      <c r="B19" s="262"/>
      <c r="C19" s="254" t="s">
        <v>150</v>
      </c>
      <c r="D19" s="254"/>
      <c r="E19" s="254"/>
      <c r="F19" s="254"/>
      <c r="G19" s="254"/>
      <c r="H19" s="254"/>
      <c r="I19" s="267"/>
      <c r="J19" s="270"/>
      <c r="K19" s="203"/>
      <c r="L19" s="274" t="s">
        <v>152</v>
      </c>
      <c r="M19" s="274"/>
      <c r="N19" s="274"/>
      <c r="O19" s="274"/>
      <c r="P19" s="274"/>
      <c r="Q19" s="275"/>
      <c r="R19" s="270"/>
    </row>
    <row r="20" spans="1:18" ht="15" customHeight="1" x14ac:dyDescent="0.3">
      <c r="A20" s="253"/>
      <c r="B20" s="262"/>
      <c r="C20" s="254"/>
      <c r="D20" s="254"/>
      <c r="E20" s="254"/>
      <c r="F20" s="254"/>
      <c r="G20" s="254"/>
      <c r="H20" s="254"/>
      <c r="I20" s="267"/>
      <c r="J20" s="270"/>
      <c r="K20" s="204"/>
      <c r="L20" s="274" t="s">
        <v>153</v>
      </c>
      <c r="M20" s="274"/>
      <c r="N20" s="274"/>
      <c r="O20" s="274"/>
      <c r="P20" s="274"/>
      <c r="Q20" s="275"/>
      <c r="R20" s="270"/>
    </row>
    <row r="21" spans="1:18" x14ac:dyDescent="0.3">
      <c r="A21" s="253"/>
      <c r="B21" s="262"/>
      <c r="C21" s="254"/>
      <c r="D21" s="254"/>
      <c r="E21" s="254"/>
      <c r="F21" s="254"/>
      <c r="G21" s="254"/>
      <c r="H21" s="254"/>
      <c r="I21" s="267"/>
      <c r="J21" s="270"/>
      <c r="K21" s="203"/>
      <c r="L21" s="274" t="s">
        <v>189</v>
      </c>
      <c r="M21" s="274"/>
      <c r="N21" s="274"/>
      <c r="O21" s="274"/>
      <c r="P21" s="274"/>
      <c r="Q21" s="275"/>
      <c r="R21" s="270"/>
    </row>
    <row r="22" spans="1:18" x14ac:dyDescent="0.3">
      <c r="A22" s="253"/>
      <c r="B22" s="262"/>
      <c r="C22" s="254"/>
      <c r="D22" s="254"/>
      <c r="E22" s="254"/>
      <c r="F22" s="254"/>
      <c r="G22" s="254"/>
      <c r="H22" s="254"/>
      <c r="I22" s="267"/>
      <c r="J22" s="270"/>
      <c r="K22" s="274"/>
      <c r="L22" s="274"/>
      <c r="M22" s="274"/>
      <c r="N22" s="274"/>
      <c r="O22" s="274"/>
      <c r="P22" s="274"/>
      <c r="Q22" s="17"/>
      <c r="R22" s="270"/>
    </row>
    <row r="23" spans="1:18" x14ac:dyDescent="0.3">
      <c r="A23" s="253"/>
      <c r="B23" s="262"/>
      <c r="C23" s="254"/>
      <c r="D23" s="254"/>
      <c r="E23" s="254"/>
      <c r="F23" s="254"/>
      <c r="G23" s="254"/>
      <c r="H23" s="254"/>
      <c r="I23" s="267"/>
      <c r="J23" s="270"/>
      <c r="K23" s="273" t="s">
        <v>151</v>
      </c>
      <c r="L23" s="273"/>
      <c r="M23" s="273"/>
      <c r="N23" s="273"/>
      <c r="O23" s="273"/>
      <c r="P23" s="273"/>
      <c r="Q23" s="17"/>
      <c r="R23" s="270"/>
    </row>
    <row r="24" spans="1:18" x14ac:dyDescent="0.3">
      <c r="A24" s="253"/>
      <c r="B24" s="262"/>
      <c r="C24" s="254"/>
      <c r="D24" s="254"/>
      <c r="E24" s="254"/>
      <c r="F24" s="254"/>
      <c r="G24" s="254"/>
      <c r="H24" s="254"/>
      <c r="I24" s="267"/>
      <c r="J24" s="270"/>
      <c r="K24" s="203"/>
      <c r="L24" s="274" t="s">
        <v>191</v>
      </c>
      <c r="M24" s="274"/>
      <c r="N24" s="274"/>
      <c r="O24" s="274"/>
      <c r="P24" s="203"/>
      <c r="Q24" s="17"/>
      <c r="R24" s="270"/>
    </row>
    <row r="25" spans="1:18" x14ac:dyDescent="0.3">
      <c r="A25" s="253"/>
      <c r="B25" s="262"/>
      <c r="C25" s="254"/>
      <c r="D25" s="254"/>
      <c r="E25" s="254"/>
      <c r="F25" s="254"/>
      <c r="G25" s="254"/>
      <c r="H25" s="254"/>
      <c r="I25" s="267"/>
      <c r="J25" s="270"/>
      <c r="K25" s="203"/>
      <c r="L25" s="274" t="s">
        <v>192</v>
      </c>
      <c r="M25" s="274"/>
      <c r="N25" s="274"/>
      <c r="O25" s="274"/>
      <c r="P25" s="203"/>
      <c r="Q25" s="17"/>
      <c r="R25" s="270"/>
    </row>
    <row r="26" spans="1:18" x14ac:dyDescent="0.3">
      <c r="A26" s="253"/>
      <c r="B26" s="262"/>
      <c r="C26" s="254"/>
      <c r="D26" s="254"/>
      <c r="E26" s="254"/>
      <c r="F26" s="254"/>
      <c r="G26" s="254"/>
      <c r="H26" s="254"/>
      <c r="I26" s="267"/>
      <c r="J26" s="270"/>
      <c r="K26" s="203"/>
      <c r="L26" s="274" t="s">
        <v>190</v>
      </c>
      <c r="M26" s="274"/>
      <c r="N26" s="274"/>
      <c r="O26" s="274"/>
      <c r="P26" s="203"/>
      <c r="Q26" s="17"/>
      <c r="R26" s="270"/>
    </row>
    <row r="27" spans="1:18" x14ac:dyDescent="0.3">
      <c r="A27" s="253"/>
      <c r="B27" s="262"/>
      <c r="C27" s="254"/>
      <c r="D27" s="254"/>
      <c r="E27" s="254"/>
      <c r="F27" s="254"/>
      <c r="G27" s="254"/>
      <c r="H27" s="254"/>
      <c r="I27" s="267"/>
      <c r="J27" s="270"/>
      <c r="K27" s="203"/>
      <c r="L27" s="203"/>
      <c r="M27" s="203"/>
      <c r="N27" s="203"/>
      <c r="O27" s="203"/>
      <c r="P27" s="203"/>
      <c r="Q27" s="17"/>
      <c r="R27" s="270"/>
    </row>
    <row r="28" spans="1:18" x14ac:dyDescent="0.3">
      <c r="A28" s="253"/>
      <c r="B28" s="262"/>
      <c r="C28" s="260"/>
      <c r="D28" s="260"/>
      <c r="E28" s="260"/>
      <c r="F28" s="260"/>
      <c r="G28" s="260"/>
      <c r="H28" s="260"/>
      <c r="I28" s="267"/>
      <c r="J28" s="270"/>
      <c r="K28" s="199"/>
      <c r="L28" s="199"/>
      <c r="M28" s="199"/>
      <c r="N28" s="199"/>
      <c r="O28" s="199"/>
      <c r="P28" s="199"/>
      <c r="Q28" s="200"/>
      <c r="R28" s="270"/>
    </row>
    <row r="29" spans="1:18" x14ac:dyDescent="0.3">
      <c r="A29" s="293"/>
      <c r="B29" s="294"/>
      <c r="C29" s="294"/>
      <c r="D29" s="294"/>
      <c r="E29" s="294"/>
      <c r="F29" s="294"/>
      <c r="G29" s="294"/>
      <c r="H29" s="294"/>
      <c r="I29" s="294"/>
      <c r="J29" s="294"/>
      <c r="K29" s="294"/>
      <c r="L29" s="294"/>
      <c r="M29" s="294"/>
      <c r="N29" s="294"/>
      <c r="O29" s="294"/>
      <c r="P29" s="294"/>
      <c r="Q29" s="295"/>
      <c r="R29" s="270"/>
    </row>
    <row r="30" spans="1:18" ht="22.5" customHeight="1" x14ac:dyDescent="0.3">
      <c r="A30" s="201" t="s">
        <v>78</v>
      </c>
      <c r="B30" s="255"/>
      <c r="C30" s="202"/>
      <c r="D30" s="202"/>
      <c r="E30" s="202"/>
      <c r="F30" s="202"/>
      <c r="G30" s="202"/>
      <c r="H30" s="202"/>
      <c r="I30" s="257"/>
      <c r="J30" s="236"/>
      <c r="K30" s="238"/>
      <c r="L30" s="238"/>
      <c r="M30" s="238"/>
      <c r="N30" s="238"/>
      <c r="O30" s="238"/>
      <c r="P30" s="238"/>
      <c r="Q30" s="239"/>
      <c r="R30" s="270"/>
    </row>
    <row r="31" spans="1:18" ht="22.5" customHeight="1" x14ac:dyDescent="0.3">
      <c r="A31" s="259" t="s">
        <v>80</v>
      </c>
      <c r="B31" s="255"/>
      <c r="C31" s="254" t="s">
        <v>154</v>
      </c>
      <c r="D31" s="254"/>
      <c r="E31" s="254"/>
      <c r="F31" s="254"/>
      <c r="G31" s="254"/>
      <c r="H31" s="254"/>
      <c r="I31" s="257"/>
      <c r="J31" s="236"/>
      <c r="K31" s="238"/>
      <c r="L31" s="238"/>
      <c r="M31" s="238"/>
      <c r="N31" s="238"/>
      <c r="O31" s="238"/>
      <c r="P31" s="238"/>
      <c r="Q31" s="239"/>
      <c r="R31" s="270"/>
    </row>
    <row r="32" spans="1:18" ht="22.5" customHeight="1" x14ac:dyDescent="0.3">
      <c r="A32" s="259"/>
      <c r="B32" s="255"/>
      <c r="C32" s="254"/>
      <c r="D32" s="254"/>
      <c r="E32" s="254"/>
      <c r="F32" s="254"/>
      <c r="G32" s="254"/>
      <c r="H32" s="254"/>
      <c r="I32" s="257"/>
      <c r="J32" s="236"/>
      <c r="K32" s="205"/>
      <c r="L32" s="206"/>
      <c r="M32" s="207"/>
      <c r="N32" s="207"/>
      <c r="O32" s="207"/>
      <c r="P32" s="207"/>
      <c r="Q32" s="21"/>
      <c r="R32" s="270"/>
    </row>
    <row r="33" spans="1:18" ht="22.5" customHeight="1" x14ac:dyDescent="0.3">
      <c r="A33" s="259"/>
      <c r="B33" s="255"/>
      <c r="C33" s="254"/>
      <c r="D33" s="254"/>
      <c r="E33" s="254"/>
      <c r="F33" s="254"/>
      <c r="G33" s="254"/>
      <c r="H33" s="254"/>
      <c r="I33" s="257"/>
      <c r="J33" s="236"/>
      <c r="K33" s="205"/>
      <c r="L33" s="206"/>
      <c r="M33" s="207"/>
      <c r="N33" s="207"/>
      <c r="O33" s="207"/>
      <c r="P33" s="207"/>
      <c r="Q33" s="21"/>
      <c r="R33" s="270"/>
    </row>
    <row r="34" spans="1:18" ht="22.5" customHeight="1" x14ac:dyDescent="0.3">
      <c r="A34" s="259"/>
      <c r="B34" s="255"/>
      <c r="C34" s="254"/>
      <c r="D34" s="254"/>
      <c r="E34" s="254"/>
      <c r="F34" s="254"/>
      <c r="G34" s="254"/>
      <c r="H34" s="254"/>
      <c r="I34" s="257"/>
      <c r="J34" s="236"/>
      <c r="K34" s="208"/>
      <c r="L34" s="206"/>
      <c r="M34" s="207"/>
      <c r="N34" s="207"/>
      <c r="O34" s="207"/>
      <c r="P34" s="207"/>
      <c r="Q34" s="21"/>
      <c r="R34" s="270"/>
    </row>
    <row r="35" spans="1:18" ht="22.5" customHeight="1" x14ac:dyDescent="0.3">
      <c r="A35" s="259"/>
      <c r="B35" s="255"/>
      <c r="C35" s="254"/>
      <c r="D35" s="254"/>
      <c r="E35" s="254"/>
      <c r="F35" s="254"/>
      <c r="G35" s="254"/>
      <c r="H35" s="254"/>
      <c r="I35" s="257"/>
      <c r="J35" s="236"/>
      <c r="K35" s="205"/>
      <c r="L35" s="206"/>
      <c r="M35" s="207"/>
      <c r="N35" s="207"/>
      <c r="O35" s="207"/>
      <c r="P35" s="207"/>
      <c r="Q35" s="21"/>
      <c r="R35" s="270"/>
    </row>
    <row r="36" spans="1:18" ht="22.5" customHeight="1" x14ac:dyDescent="0.3">
      <c r="A36" s="259"/>
      <c r="B36" s="255"/>
      <c r="C36" s="254"/>
      <c r="D36" s="254"/>
      <c r="E36" s="254"/>
      <c r="F36" s="254"/>
      <c r="G36" s="254"/>
      <c r="H36" s="254"/>
      <c r="I36" s="257"/>
      <c r="J36" s="236"/>
      <c r="K36" s="205"/>
      <c r="L36" s="206"/>
      <c r="M36" s="207"/>
      <c r="N36" s="207"/>
      <c r="O36" s="207"/>
      <c r="P36" s="207"/>
      <c r="Q36" s="21"/>
      <c r="R36" s="270"/>
    </row>
    <row r="37" spans="1:18" ht="22.5" customHeight="1" x14ac:dyDescent="0.3">
      <c r="A37" s="259"/>
      <c r="B37" s="255"/>
      <c r="C37" s="254"/>
      <c r="D37" s="254"/>
      <c r="E37" s="254"/>
      <c r="F37" s="254"/>
      <c r="G37" s="254"/>
      <c r="H37" s="254"/>
      <c r="I37" s="257"/>
      <c r="J37" s="236"/>
      <c r="K37" s="205"/>
      <c r="L37" s="206"/>
      <c r="M37" s="207"/>
      <c r="N37" s="207"/>
      <c r="O37" s="207"/>
      <c r="P37" s="207"/>
      <c r="Q37" s="21"/>
      <c r="R37" s="270"/>
    </row>
    <row r="38" spans="1:18" ht="22.5" customHeight="1" x14ac:dyDescent="0.3">
      <c r="A38" s="259"/>
      <c r="B38" s="255"/>
      <c r="C38" s="254"/>
      <c r="D38" s="254"/>
      <c r="E38" s="254"/>
      <c r="F38" s="254"/>
      <c r="G38" s="254"/>
      <c r="H38" s="254"/>
      <c r="I38" s="257"/>
      <c r="J38" s="236"/>
      <c r="K38" s="205"/>
      <c r="L38" s="206"/>
      <c r="M38" s="207"/>
      <c r="N38" s="207"/>
      <c r="O38" s="209"/>
      <c r="P38" s="207"/>
      <c r="Q38" s="21"/>
      <c r="R38" s="270"/>
    </row>
    <row r="39" spans="1:18" ht="22.5" customHeight="1" x14ac:dyDescent="0.3">
      <c r="A39" s="259"/>
      <c r="B39" s="255"/>
      <c r="C39" s="254"/>
      <c r="D39" s="254"/>
      <c r="E39" s="254"/>
      <c r="F39" s="254"/>
      <c r="G39" s="254"/>
      <c r="H39" s="254"/>
      <c r="I39" s="257"/>
      <c r="J39" s="236"/>
      <c r="K39" s="205"/>
      <c r="L39" s="206"/>
      <c r="M39" s="207"/>
      <c r="N39" s="207"/>
      <c r="O39" s="209"/>
      <c r="P39" s="207"/>
      <c r="Q39" s="21"/>
      <c r="R39" s="270"/>
    </row>
    <row r="40" spans="1:18" ht="22.5" customHeight="1" x14ac:dyDescent="0.3">
      <c r="A40" s="259"/>
      <c r="B40" s="255"/>
      <c r="C40" s="254"/>
      <c r="D40" s="254"/>
      <c r="E40" s="254"/>
      <c r="F40" s="254"/>
      <c r="G40" s="254"/>
      <c r="H40" s="254"/>
      <c r="I40" s="257"/>
      <c r="J40" s="236"/>
      <c r="K40" s="205"/>
      <c r="L40" s="206"/>
      <c r="M40" s="207"/>
      <c r="N40" s="207"/>
      <c r="O40" s="209"/>
      <c r="P40" s="207"/>
      <c r="Q40" s="21"/>
      <c r="R40" s="270"/>
    </row>
    <row r="41" spans="1:18" ht="22.5" customHeight="1" x14ac:dyDescent="0.3">
      <c r="A41" s="259"/>
      <c r="B41" s="255"/>
      <c r="C41" s="254"/>
      <c r="D41" s="254"/>
      <c r="E41" s="254"/>
      <c r="F41" s="254"/>
      <c r="G41" s="254"/>
      <c r="H41" s="254"/>
      <c r="I41" s="257"/>
      <c r="J41" s="236"/>
      <c r="K41" s="205"/>
      <c r="L41" s="206"/>
      <c r="M41" s="207"/>
      <c r="N41" s="207"/>
      <c r="O41" s="209"/>
      <c r="P41" s="207"/>
      <c r="Q41" s="21"/>
      <c r="R41" s="270"/>
    </row>
    <row r="42" spans="1:18" ht="22.5" customHeight="1" x14ac:dyDescent="0.3">
      <c r="A42" s="259"/>
      <c r="B42" s="255"/>
      <c r="C42" s="254"/>
      <c r="D42" s="254"/>
      <c r="E42" s="254"/>
      <c r="F42" s="254"/>
      <c r="G42" s="254"/>
      <c r="H42" s="254"/>
      <c r="I42" s="257"/>
      <c r="J42" s="236"/>
      <c r="K42" s="205"/>
      <c r="L42" s="231" t="s">
        <v>193</v>
      </c>
      <c r="M42" s="231"/>
      <c r="N42" s="231"/>
      <c r="O42" s="231"/>
      <c r="P42" s="207"/>
      <c r="Q42" s="21"/>
      <c r="R42" s="270"/>
    </row>
    <row r="43" spans="1:18" ht="22.5" customHeight="1" x14ac:dyDescent="0.3">
      <c r="A43" s="259"/>
      <c r="B43" s="255"/>
      <c r="C43" s="254"/>
      <c r="D43" s="254"/>
      <c r="E43" s="254"/>
      <c r="F43" s="254"/>
      <c r="G43" s="254"/>
      <c r="H43" s="254"/>
      <c r="I43" s="257"/>
      <c r="J43" s="236"/>
      <c r="K43" s="205"/>
      <c r="L43" s="206"/>
      <c r="M43" s="207"/>
      <c r="N43" s="207"/>
      <c r="O43" s="209"/>
      <c r="P43" s="207"/>
      <c r="Q43" s="21"/>
      <c r="R43" s="270"/>
    </row>
    <row r="44" spans="1:18" ht="22.5" customHeight="1" x14ac:dyDescent="0.3">
      <c r="A44" s="259"/>
      <c r="B44" s="255"/>
      <c r="C44" s="254"/>
      <c r="D44" s="254"/>
      <c r="E44" s="254"/>
      <c r="F44" s="254"/>
      <c r="G44" s="254"/>
      <c r="H44" s="254"/>
      <c r="I44" s="257"/>
      <c r="J44" s="236"/>
      <c r="K44" s="205"/>
      <c r="L44" s="206"/>
      <c r="M44" s="207"/>
      <c r="N44" s="207"/>
      <c r="O44" s="209"/>
      <c r="P44" s="207"/>
      <c r="Q44" s="21"/>
      <c r="R44" s="270"/>
    </row>
    <row r="45" spans="1:18" ht="22.5" customHeight="1" x14ac:dyDescent="0.3">
      <c r="A45" s="259"/>
      <c r="B45" s="255"/>
      <c r="C45" s="254"/>
      <c r="D45" s="254"/>
      <c r="E45" s="254"/>
      <c r="F45" s="254"/>
      <c r="G45" s="254"/>
      <c r="H45" s="254"/>
      <c r="I45" s="257"/>
      <c r="J45" s="236"/>
      <c r="K45" s="205"/>
      <c r="L45" s="206"/>
      <c r="M45" s="207"/>
      <c r="N45" s="207"/>
      <c r="O45" s="209"/>
      <c r="P45" s="207"/>
      <c r="Q45" s="21"/>
      <c r="R45" s="270"/>
    </row>
    <row r="46" spans="1:18" ht="22.5" customHeight="1" x14ac:dyDescent="0.3">
      <c r="A46" s="259"/>
      <c r="B46" s="255"/>
      <c r="C46" s="254"/>
      <c r="D46" s="254"/>
      <c r="E46" s="254"/>
      <c r="F46" s="254"/>
      <c r="G46" s="254"/>
      <c r="H46" s="254"/>
      <c r="I46" s="257"/>
      <c r="J46" s="236"/>
      <c r="K46" s="205"/>
      <c r="L46" s="206"/>
      <c r="M46" s="207"/>
      <c r="N46" s="207"/>
      <c r="O46" s="209"/>
      <c r="P46" s="207"/>
      <c r="Q46" s="21"/>
      <c r="R46" s="270"/>
    </row>
    <row r="47" spans="1:18" ht="22.5" customHeight="1" x14ac:dyDescent="0.3">
      <c r="A47" s="259"/>
      <c r="B47" s="255"/>
      <c r="C47" s="254"/>
      <c r="D47" s="254"/>
      <c r="E47" s="254"/>
      <c r="F47" s="254"/>
      <c r="G47" s="254"/>
      <c r="H47" s="254"/>
      <c r="I47" s="257"/>
      <c r="J47" s="236"/>
      <c r="K47" s="205"/>
      <c r="L47" s="206"/>
      <c r="M47" s="207"/>
      <c r="N47" s="207"/>
      <c r="O47" s="209"/>
      <c r="P47" s="207"/>
      <c r="Q47" s="21"/>
      <c r="R47" s="270"/>
    </row>
    <row r="48" spans="1:18" ht="22.5" customHeight="1" x14ac:dyDescent="0.3">
      <c r="A48" s="259"/>
      <c r="B48" s="255"/>
      <c r="C48" s="254"/>
      <c r="D48" s="254"/>
      <c r="E48" s="254"/>
      <c r="F48" s="254"/>
      <c r="G48" s="254"/>
      <c r="H48" s="254"/>
      <c r="I48" s="257"/>
      <c r="J48" s="236"/>
      <c r="K48" s="205"/>
      <c r="L48" s="206"/>
      <c r="M48" s="207"/>
      <c r="N48" s="207"/>
      <c r="O48" s="209"/>
      <c r="P48" s="207"/>
      <c r="Q48" s="21"/>
      <c r="R48" s="270"/>
    </row>
    <row r="49" spans="1:18" ht="22.5" customHeight="1" x14ac:dyDescent="0.3">
      <c r="A49" s="259"/>
      <c r="B49" s="255"/>
      <c r="C49" s="254"/>
      <c r="D49" s="254"/>
      <c r="E49" s="254"/>
      <c r="F49" s="254"/>
      <c r="G49" s="254"/>
      <c r="H49" s="254"/>
      <c r="I49" s="257"/>
      <c r="J49" s="236"/>
      <c r="K49" s="205"/>
      <c r="L49" s="206"/>
      <c r="M49" s="207"/>
      <c r="N49" s="207"/>
      <c r="O49" s="209"/>
      <c r="P49" s="207"/>
      <c r="Q49" s="21"/>
      <c r="R49" s="270"/>
    </row>
    <row r="50" spans="1:18" ht="22.5" customHeight="1" thickBot="1" x14ac:dyDescent="0.35">
      <c r="A50" s="259"/>
      <c r="B50" s="255"/>
      <c r="C50" s="254"/>
      <c r="D50" s="254"/>
      <c r="E50" s="254"/>
      <c r="F50" s="254"/>
      <c r="G50" s="254"/>
      <c r="H50" s="254"/>
      <c r="I50" s="257"/>
      <c r="J50" s="236"/>
      <c r="K50" s="205"/>
      <c r="L50" s="206"/>
      <c r="M50" s="207"/>
      <c r="N50" s="207"/>
      <c r="O50" s="209"/>
      <c r="P50" s="207"/>
      <c r="Q50" s="21"/>
      <c r="R50" s="270"/>
    </row>
    <row r="51" spans="1:18" ht="22.5" customHeight="1" x14ac:dyDescent="0.3">
      <c r="A51" s="259"/>
      <c r="B51" s="255"/>
      <c r="C51" s="254"/>
      <c r="D51" s="254"/>
      <c r="E51" s="254"/>
      <c r="F51" s="254"/>
      <c r="G51" s="254"/>
      <c r="H51" s="254"/>
      <c r="I51" s="257"/>
      <c r="J51" s="236"/>
      <c r="K51" s="205"/>
      <c r="L51" s="227" t="s">
        <v>194</v>
      </c>
      <c r="M51" s="228"/>
      <c r="N51" s="229"/>
      <c r="O51" s="209"/>
      <c r="P51" s="207"/>
      <c r="Q51" s="21"/>
      <c r="R51" s="270"/>
    </row>
    <row r="52" spans="1:18" ht="22.5" customHeight="1" x14ac:dyDescent="0.3">
      <c r="A52" s="259"/>
      <c r="B52" s="255"/>
      <c r="C52" s="254"/>
      <c r="D52" s="254"/>
      <c r="E52" s="254"/>
      <c r="F52" s="254"/>
      <c r="G52" s="254"/>
      <c r="H52" s="254"/>
      <c r="I52" s="257"/>
      <c r="J52" s="236"/>
      <c r="K52" s="205"/>
      <c r="L52" s="230"/>
      <c r="M52" s="231"/>
      <c r="N52" s="232"/>
      <c r="O52" s="209"/>
      <c r="P52" s="207"/>
      <c r="Q52" s="21"/>
      <c r="R52" s="270"/>
    </row>
    <row r="53" spans="1:18" ht="22.5" customHeight="1" thickBot="1" x14ac:dyDescent="0.35">
      <c r="A53" s="259"/>
      <c r="B53" s="255"/>
      <c r="C53" s="210"/>
      <c r="D53" s="210"/>
      <c r="E53" s="210"/>
      <c r="F53" s="210"/>
      <c r="G53" s="210"/>
      <c r="H53" s="210"/>
      <c r="I53" s="257"/>
      <c r="J53" s="236"/>
      <c r="K53" s="205"/>
      <c r="L53" s="233"/>
      <c r="M53" s="234"/>
      <c r="N53" s="235"/>
      <c r="O53" s="209"/>
      <c r="P53" s="207"/>
      <c r="Q53" s="21"/>
      <c r="R53" s="270"/>
    </row>
    <row r="54" spans="1:18" ht="21.75" customHeight="1" thickBot="1" x14ac:dyDescent="0.35">
      <c r="A54" s="259"/>
      <c r="B54" s="256"/>
      <c r="C54" s="20"/>
      <c r="D54" s="20"/>
      <c r="E54" s="20"/>
      <c r="F54" s="20"/>
      <c r="G54" s="20"/>
      <c r="H54" s="20"/>
      <c r="I54" s="258"/>
      <c r="J54" s="237"/>
      <c r="K54" s="22"/>
      <c r="L54" s="23"/>
      <c r="M54" s="24"/>
      <c r="N54" s="24"/>
      <c r="O54" s="25"/>
      <c r="P54" s="24"/>
      <c r="Q54" s="26"/>
      <c r="R54" s="270"/>
    </row>
    <row r="55" spans="1:18" ht="15" customHeight="1" x14ac:dyDescent="0.3">
      <c r="A55" s="240" t="s">
        <v>155</v>
      </c>
      <c r="B55" s="281"/>
      <c r="C55" s="246" t="s">
        <v>74</v>
      </c>
      <c r="D55" s="246"/>
      <c r="E55" s="246"/>
      <c r="F55" s="246"/>
      <c r="G55" s="246"/>
      <c r="H55" s="246"/>
      <c r="I55" s="246"/>
      <c r="J55" s="246"/>
      <c r="K55" s="246"/>
      <c r="L55" s="246"/>
      <c r="M55" s="246"/>
      <c r="N55" s="246"/>
      <c r="O55" s="246"/>
      <c r="P55" s="246"/>
      <c r="Q55" s="247"/>
      <c r="R55" s="270"/>
    </row>
    <row r="56" spans="1:18" ht="15" customHeight="1" x14ac:dyDescent="0.3">
      <c r="A56" s="241"/>
      <c r="B56" s="255"/>
      <c r="C56" s="248"/>
      <c r="D56" s="248"/>
      <c r="E56" s="248"/>
      <c r="F56" s="248"/>
      <c r="G56" s="248"/>
      <c r="H56" s="248"/>
      <c r="I56" s="248"/>
      <c r="J56" s="248"/>
      <c r="K56" s="248"/>
      <c r="L56" s="248"/>
      <c r="M56" s="248"/>
      <c r="N56" s="248"/>
      <c r="O56" s="248"/>
      <c r="P56" s="248"/>
      <c r="Q56" s="249"/>
      <c r="R56" s="270"/>
    </row>
    <row r="57" spans="1:18" ht="15" customHeight="1" x14ac:dyDescent="0.3">
      <c r="A57" s="241"/>
      <c r="B57" s="255"/>
      <c r="C57" s="248" t="s">
        <v>75</v>
      </c>
      <c r="D57" s="248"/>
      <c r="E57" s="248"/>
      <c r="F57" s="248"/>
      <c r="G57" s="248"/>
      <c r="H57" s="248"/>
      <c r="I57" s="248"/>
      <c r="J57" s="248"/>
      <c r="K57" s="248"/>
      <c r="L57" s="248"/>
      <c r="M57" s="248"/>
      <c r="N57" s="248"/>
      <c r="O57" s="248"/>
      <c r="P57" s="248"/>
      <c r="Q57" s="249"/>
      <c r="R57" s="270"/>
    </row>
    <row r="58" spans="1:18" ht="17.25" customHeight="1" x14ac:dyDescent="0.3">
      <c r="A58" s="241"/>
      <c r="B58" s="255"/>
      <c r="C58" s="248"/>
      <c r="D58" s="248"/>
      <c r="E58" s="248"/>
      <c r="F58" s="248"/>
      <c r="G58" s="248"/>
      <c r="H58" s="248"/>
      <c r="I58" s="248"/>
      <c r="J58" s="248"/>
      <c r="K58" s="248"/>
      <c r="L58" s="248"/>
      <c r="M58" s="248"/>
      <c r="N58" s="248"/>
      <c r="O58" s="248"/>
      <c r="P58" s="248"/>
      <c r="Q58" s="249"/>
      <c r="R58" s="270"/>
    </row>
    <row r="59" spans="1:18" ht="22.5" customHeight="1" x14ac:dyDescent="0.3">
      <c r="A59" s="241"/>
      <c r="B59" s="255"/>
      <c r="C59" s="248" t="s">
        <v>76</v>
      </c>
      <c r="D59" s="248"/>
      <c r="E59" s="248"/>
      <c r="F59" s="248"/>
      <c r="G59" s="248"/>
      <c r="H59" s="248"/>
      <c r="I59" s="248"/>
      <c r="J59" s="248"/>
      <c r="K59" s="248"/>
      <c r="L59" s="248"/>
      <c r="M59" s="248"/>
      <c r="N59" s="248"/>
      <c r="O59" s="248"/>
      <c r="P59" s="248"/>
      <c r="Q59" s="249"/>
      <c r="R59" s="270"/>
    </row>
    <row r="60" spans="1:18" ht="22.5" customHeight="1" x14ac:dyDescent="0.3">
      <c r="A60" s="241"/>
      <c r="B60" s="255"/>
      <c r="C60" s="248" t="s">
        <v>77</v>
      </c>
      <c r="D60" s="248"/>
      <c r="E60" s="248"/>
      <c r="F60" s="248"/>
      <c r="G60" s="248"/>
      <c r="H60" s="248"/>
      <c r="I60" s="248"/>
      <c r="J60" s="248"/>
      <c r="K60" s="248"/>
      <c r="L60" s="248"/>
      <c r="M60" s="248"/>
      <c r="N60" s="248"/>
      <c r="O60" s="248"/>
      <c r="P60" s="248"/>
      <c r="Q60" s="249"/>
      <c r="R60" s="270"/>
    </row>
    <row r="61" spans="1:18" ht="22.5" customHeight="1" x14ac:dyDescent="0.3">
      <c r="A61" s="241"/>
      <c r="B61" s="255"/>
      <c r="C61" s="248"/>
      <c r="D61" s="248"/>
      <c r="E61" s="248"/>
      <c r="F61" s="248"/>
      <c r="G61" s="248"/>
      <c r="H61" s="248"/>
      <c r="I61" s="248"/>
      <c r="J61" s="248"/>
      <c r="K61" s="248"/>
      <c r="L61" s="248"/>
      <c r="M61" s="248"/>
      <c r="N61" s="248"/>
      <c r="O61" s="248"/>
      <c r="P61" s="248"/>
      <c r="Q61" s="249"/>
      <c r="R61" s="270"/>
    </row>
    <row r="62" spans="1:18" x14ac:dyDescent="0.3">
      <c r="A62" s="241"/>
      <c r="B62" s="255"/>
      <c r="C62" s="248"/>
      <c r="D62" s="248"/>
      <c r="E62" s="248"/>
      <c r="F62" s="248"/>
      <c r="G62" s="248"/>
      <c r="H62" s="248"/>
      <c r="I62" s="248"/>
      <c r="J62" s="248"/>
      <c r="K62" s="248"/>
      <c r="L62" s="248"/>
      <c r="M62" s="248"/>
      <c r="N62" s="248"/>
      <c r="O62" s="248"/>
      <c r="P62" s="248"/>
      <c r="Q62" s="249"/>
      <c r="R62" s="270"/>
    </row>
    <row r="63" spans="1:18" ht="22.5" customHeight="1" x14ac:dyDescent="0.3">
      <c r="A63" s="241"/>
      <c r="B63" s="255"/>
      <c r="C63" s="250" t="s">
        <v>79</v>
      </c>
      <c r="D63" s="250"/>
      <c r="E63" s="250"/>
      <c r="F63" s="250"/>
      <c r="G63" s="250"/>
      <c r="H63" s="250"/>
      <c r="I63" s="250"/>
      <c r="J63" s="250"/>
      <c r="K63" s="250"/>
      <c r="L63" s="250"/>
      <c r="M63" s="250"/>
      <c r="N63" s="250"/>
      <c r="O63" s="250"/>
      <c r="P63" s="250"/>
      <c r="Q63" s="14"/>
      <c r="R63" s="270"/>
    </row>
    <row r="64" spans="1:18" ht="22.5" customHeight="1" x14ac:dyDescent="0.3">
      <c r="A64" s="241"/>
      <c r="B64" s="255"/>
      <c r="C64" s="250"/>
      <c r="D64" s="250"/>
      <c r="E64" s="250"/>
      <c r="F64" s="250"/>
      <c r="G64" s="250"/>
      <c r="H64" s="250"/>
      <c r="I64" s="250"/>
      <c r="J64" s="250"/>
      <c r="K64" s="250"/>
      <c r="L64" s="250"/>
      <c r="M64" s="250"/>
      <c r="N64" s="250"/>
      <c r="O64" s="250"/>
      <c r="P64" s="250"/>
      <c r="Q64" s="14"/>
      <c r="R64" s="270"/>
    </row>
    <row r="65" spans="1:18" ht="22.5" customHeight="1" x14ac:dyDescent="0.3">
      <c r="A65" s="241"/>
      <c r="B65" s="255"/>
      <c r="C65" s="248" t="s">
        <v>81</v>
      </c>
      <c r="D65" s="248"/>
      <c r="E65" s="248"/>
      <c r="F65" s="248"/>
      <c r="G65" s="248"/>
      <c r="H65" s="248"/>
      <c r="I65" s="248"/>
      <c r="J65" s="248"/>
      <c r="K65" s="248"/>
      <c r="L65" s="248"/>
      <c r="M65" s="248"/>
      <c r="N65" s="248"/>
      <c r="O65" s="248"/>
      <c r="P65" s="248"/>
      <c r="Q65" s="27"/>
      <c r="R65" s="270"/>
    </row>
    <row r="66" spans="1:18" ht="22.5" customHeight="1" x14ac:dyDescent="0.3">
      <c r="A66" s="241"/>
      <c r="B66" s="255"/>
      <c r="C66" s="248"/>
      <c r="D66" s="248"/>
      <c r="E66" s="248"/>
      <c r="F66" s="248"/>
      <c r="G66" s="248"/>
      <c r="H66" s="248"/>
      <c r="I66" s="248"/>
      <c r="J66" s="248"/>
      <c r="K66" s="248"/>
      <c r="L66" s="248"/>
      <c r="M66" s="248"/>
      <c r="N66" s="248"/>
      <c r="O66" s="248"/>
      <c r="P66" s="248"/>
      <c r="Q66" s="27"/>
      <c r="R66" s="270"/>
    </row>
    <row r="67" spans="1:18" ht="8.25" customHeight="1" x14ac:dyDescent="0.3">
      <c r="A67" s="241"/>
      <c r="B67" s="255"/>
      <c r="C67" s="251" t="s">
        <v>99</v>
      </c>
      <c r="D67" s="251"/>
      <c r="E67" s="251"/>
      <c r="F67" s="251"/>
      <c r="G67" s="251"/>
      <c r="H67" s="251"/>
      <c r="I67" s="251"/>
      <c r="J67" s="251"/>
      <c r="K67" s="251"/>
      <c r="L67" s="251"/>
      <c r="M67" s="251"/>
      <c r="N67" s="251"/>
      <c r="O67" s="251"/>
      <c r="P67" s="251"/>
      <c r="Q67" s="27"/>
      <c r="R67" s="270"/>
    </row>
    <row r="68" spans="1:18" ht="10.5" customHeight="1" x14ac:dyDescent="0.3">
      <c r="A68" s="241"/>
      <c r="B68" s="255"/>
      <c r="C68" s="251"/>
      <c r="D68" s="251"/>
      <c r="E68" s="251"/>
      <c r="F68" s="251"/>
      <c r="G68" s="251"/>
      <c r="H68" s="251"/>
      <c r="I68" s="251"/>
      <c r="J68" s="251"/>
      <c r="K68" s="251"/>
      <c r="L68" s="251"/>
      <c r="M68" s="251"/>
      <c r="N68" s="251"/>
      <c r="O68" s="251"/>
      <c r="P68" s="251"/>
      <c r="Q68" s="27"/>
      <c r="R68" s="270"/>
    </row>
    <row r="69" spans="1:18" ht="15" customHeight="1" x14ac:dyDescent="0.3">
      <c r="A69" s="241"/>
      <c r="B69" s="255"/>
      <c r="C69" s="251"/>
      <c r="D69" s="251"/>
      <c r="E69" s="251"/>
      <c r="F69" s="251"/>
      <c r="G69" s="251"/>
      <c r="H69" s="251"/>
      <c r="I69" s="251"/>
      <c r="J69" s="251"/>
      <c r="K69" s="251"/>
      <c r="L69" s="251"/>
      <c r="M69" s="251"/>
      <c r="N69" s="251"/>
      <c r="O69" s="251"/>
      <c r="P69" s="251"/>
      <c r="Q69" s="28"/>
      <c r="R69" s="270"/>
    </row>
    <row r="70" spans="1:18" x14ac:dyDescent="0.3">
      <c r="A70" s="241"/>
      <c r="B70" s="255"/>
      <c r="C70" s="251"/>
      <c r="D70" s="251"/>
      <c r="E70" s="251"/>
      <c r="F70" s="251"/>
      <c r="G70" s="251"/>
      <c r="H70" s="251"/>
      <c r="I70" s="251"/>
      <c r="J70" s="251"/>
      <c r="K70" s="251"/>
      <c r="L70" s="251"/>
      <c r="M70" s="251"/>
      <c r="N70" s="251"/>
      <c r="O70" s="251"/>
      <c r="P70" s="251"/>
      <c r="Q70" s="28"/>
      <c r="R70" s="270"/>
    </row>
    <row r="71" spans="1:18" ht="22.5" customHeight="1" thickBot="1" x14ac:dyDescent="0.35">
      <c r="A71" s="242"/>
      <c r="B71" s="256"/>
      <c r="C71" s="252"/>
      <c r="D71" s="252"/>
      <c r="E71" s="252"/>
      <c r="F71" s="252"/>
      <c r="G71" s="252"/>
      <c r="H71" s="252"/>
      <c r="I71" s="252"/>
      <c r="J71" s="252"/>
      <c r="K71" s="252"/>
      <c r="L71" s="252"/>
      <c r="M71" s="252"/>
      <c r="N71" s="252"/>
      <c r="O71" s="252"/>
      <c r="P71" s="252"/>
      <c r="Q71" s="29"/>
      <c r="R71" s="270"/>
    </row>
    <row r="72" spans="1:18" ht="17.55" customHeight="1" x14ac:dyDescent="0.3">
      <c r="A72" s="302"/>
      <c r="B72" s="303"/>
      <c r="C72" s="303"/>
      <c r="D72" s="303"/>
      <c r="E72" s="303"/>
      <c r="F72" s="303"/>
      <c r="G72" s="303"/>
      <c r="H72" s="303"/>
      <c r="I72" s="303"/>
      <c r="J72" s="303"/>
      <c r="K72" s="303"/>
      <c r="L72" s="303"/>
      <c r="M72" s="303"/>
      <c r="N72" s="303"/>
      <c r="O72" s="303"/>
      <c r="P72" s="303"/>
      <c r="Q72" s="304"/>
      <c r="R72" s="270"/>
    </row>
    <row r="73" spans="1:18" ht="18" customHeight="1" x14ac:dyDescent="0.3">
      <c r="A73" s="243" t="s">
        <v>82</v>
      </c>
      <c r="B73" s="244"/>
      <c r="C73" s="244"/>
      <c r="D73" s="244"/>
      <c r="E73" s="244"/>
      <c r="F73" s="244"/>
      <c r="G73" s="244"/>
      <c r="H73" s="244"/>
      <c r="I73" s="244"/>
      <c r="J73" s="244"/>
      <c r="K73" s="244"/>
      <c r="L73" s="244"/>
      <c r="M73" s="244"/>
      <c r="N73" s="244"/>
      <c r="O73" s="244"/>
      <c r="P73" s="244"/>
      <c r="Q73" s="245"/>
      <c r="R73" s="270"/>
    </row>
    <row r="74" spans="1:18" x14ac:dyDescent="0.3">
      <c r="A74" s="296"/>
      <c r="B74" s="297"/>
      <c r="C74" s="297"/>
      <c r="D74" s="297"/>
      <c r="E74" s="297"/>
      <c r="F74" s="297"/>
      <c r="G74" s="297"/>
      <c r="H74" s="297"/>
      <c r="I74" s="297"/>
      <c r="J74" s="297"/>
      <c r="K74" s="297"/>
      <c r="L74" s="297"/>
      <c r="M74" s="297"/>
      <c r="N74" s="297"/>
      <c r="O74" s="297"/>
      <c r="P74" s="297"/>
      <c r="Q74" s="298"/>
      <c r="R74" s="270"/>
    </row>
    <row r="75" spans="1:18" x14ac:dyDescent="0.3">
      <c r="A75" s="296"/>
      <c r="B75" s="297"/>
      <c r="C75" s="297"/>
      <c r="D75" s="297"/>
      <c r="E75" s="297"/>
      <c r="F75" s="297"/>
      <c r="G75" s="297"/>
      <c r="H75" s="297"/>
      <c r="I75" s="297"/>
      <c r="J75" s="297"/>
      <c r="K75" s="297"/>
      <c r="L75" s="297"/>
      <c r="M75" s="297"/>
      <c r="N75" s="297"/>
      <c r="O75" s="297"/>
      <c r="P75" s="297"/>
      <c r="Q75" s="298"/>
      <c r="R75" s="270"/>
    </row>
    <row r="76" spans="1:18" x14ac:dyDescent="0.3">
      <c r="A76" s="296"/>
      <c r="B76" s="297"/>
      <c r="C76" s="297"/>
      <c r="D76" s="297"/>
      <c r="E76" s="297"/>
      <c r="F76" s="297"/>
      <c r="G76" s="297"/>
      <c r="H76" s="297"/>
      <c r="I76" s="297"/>
      <c r="J76" s="297"/>
      <c r="K76" s="297"/>
      <c r="L76" s="297"/>
      <c r="M76" s="297"/>
      <c r="N76" s="297"/>
      <c r="O76" s="297"/>
      <c r="P76" s="297"/>
      <c r="Q76" s="298"/>
      <c r="R76" s="270"/>
    </row>
    <row r="77" spans="1:18" x14ac:dyDescent="0.3">
      <c r="A77" s="296"/>
      <c r="B77" s="297"/>
      <c r="C77" s="297"/>
      <c r="D77" s="297"/>
      <c r="E77" s="297"/>
      <c r="F77" s="297"/>
      <c r="G77" s="297"/>
      <c r="H77" s="297"/>
      <c r="I77" s="297"/>
      <c r="J77" s="297"/>
      <c r="K77" s="297"/>
      <c r="L77" s="297"/>
      <c r="M77" s="297"/>
      <c r="N77" s="297"/>
      <c r="O77" s="297"/>
      <c r="P77" s="297"/>
      <c r="Q77" s="298"/>
      <c r="R77" s="270"/>
    </row>
    <row r="78" spans="1:18" x14ac:dyDescent="0.3">
      <c r="A78" s="296"/>
      <c r="B78" s="297"/>
      <c r="C78" s="297"/>
      <c r="D78" s="297"/>
      <c r="E78" s="297"/>
      <c r="F78" s="297"/>
      <c r="G78" s="297"/>
      <c r="H78" s="297"/>
      <c r="I78" s="297"/>
      <c r="J78" s="297"/>
      <c r="K78" s="297"/>
      <c r="L78" s="297"/>
      <c r="M78" s="297"/>
      <c r="N78" s="297"/>
      <c r="O78" s="297"/>
      <c r="P78" s="297"/>
      <c r="Q78" s="298"/>
      <c r="R78" s="270"/>
    </row>
    <row r="79" spans="1:18" x14ac:dyDescent="0.3">
      <c r="A79" s="296"/>
      <c r="B79" s="297"/>
      <c r="C79" s="297"/>
      <c r="D79" s="297"/>
      <c r="E79" s="297"/>
      <c r="F79" s="297"/>
      <c r="G79" s="297"/>
      <c r="H79" s="297"/>
      <c r="I79" s="297"/>
      <c r="J79" s="297"/>
      <c r="K79" s="297"/>
      <c r="L79" s="297"/>
      <c r="M79" s="297"/>
      <c r="N79" s="297"/>
      <c r="O79" s="297"/>
      <c r="P79" s="297"/>
      <c r="Q79" s="298"/>
      <c r="R79" s="270"/>
    </row>
    <row r="80" spans="1:18" x14ac:dyDescent="0.3">
      <c r="A80" s="296"/>
      <c r="B80" s="297"/>
      <c r="C80" s="297"/>
      <c r="D80" s="297"/>
      <c r="E80" s="297"/>
      <c r="F80" s="297"/>
      <c r="G80" s="297"/>
      <c r="H80" s="297"/>
      <c r="I80" s="297"/>
      <c r="J80" s="297"/>
      <c r="K80" s="297"/>
      <c r="L80" s="297"/>
      <c r="M80" s="297"/>
      <c r="N80" s="297"/>
      <c r="O80" s="297"/>
      <c r="P80" s="297"/>
      <c r="Q80" s="298"/>
      <c r="R80" s="270"/>
    </row>
    <row r="81" spans="1:18" x14ac:dyDescent="0.3">
      <c r="A81" s="296"/>
      <c r="B81" s="297"/>
      <c r="C81" s="297"/>
      <c r="D81" s="297"/>
      <c r="E81" s="297"/>
      <c r="F81" s="297"/>
      <c r="G81" s="297"/>
      <c r="H81" s="297"/>
      <c r="I81" s="297"/>
      <c r="J81" s="297"/>
      <c r="K81" s="297"/>
      <c r="L81" s="297"/>
      <c r="M81" s="297"/>
      <c r="N81" s="297"/>
      <c r="O81" s="297"/>
      <c r="P81" s="297"/>
      <c r="Q81" s="298"/>
      <c r="R81" s="270"/>
    </row>
    <row r="82" spans="1:18" x14ac:dyDescent="0.3">
      <c r="A82" s="296"/>
      <c r="B82" s="297"/>
      <c r="C82" s="297"/>
      <c r="D82" s="297"/>
      <c r="E82" s="297"/>
      <c r="F82" s="297"/>
      <c r="G82" s="297"/>
      <c r="H82" s="297"/>
      <c r="I82" s="297"/>
      <c r="J82" s="297"/>
      <c r="K82" s="297"/>
      <c r="L82" s="297"/>
      <c r="M82" s="297"/>
      <c r="N82" s="297"/>
      <c r="O82" s="297"/>
      <c r="P82" s="297"/>
      <c r="Q82" s="298"/>
      <c r="R82" s="270"/>
    </row>
    <row r="83" spans="1:18" x14ac:dyDescent="0.3">
      <c r="A83" s="296"/>
      <c r="B83" s="297"/>
      <c r="C83" s="297"/>
      <c r="D83" s="297"/>
      <c r="E83" s="297"/>
      <c r="F83" s="297"/>
      <c r="G83" s="297"/>
      <c r="H83" s="297"/>
      <c r="I83" s="297"/>
      <c r="J83" s="297"/>
      <c r="K83" s="297"/>
      <c r="L83" s="297"/>
      <c r="M83" s="297"/>
      <c r="N83" s="297"/>
      <c r="O83" s="297"/>
      <c r="P83" s="297"/>
      <c r="Q83" s="298"/>
      <c r="R83" s="270"/>
    </row>
    <row r="84" spans="1:18" x14ac:dyDescent="0.3">
      <c r="A84" s="296"/>
      <c r="B84" s="297"/>
      <c r="C84" s="297"/>
      <c r="D84" s="297"/>
      <c r="E84" s="297"/>
      <c r="F84" s="297"/>
      <c r="G84" s="297"/>
      <c r="H84" s="297"/>
      <c r="I84" s="297"/>
      <c r="J84" s="297"/>
      <c r="K84" s="297"/>
      <c r="L84" s="297"/>
      <c r="M84" s="297"/>
      <c r="N84" s="297"/>
      <c r="O84" s="297"/>
      <c r="P84" s="297"/>
      <c r="Q84" s="298"/>
      <c r="R84" s="270"/>
    </row>
    <row r="85" spans="1:18" x14ac:dyDescent="0.3">
      <c r="A85" s="296"/>
      <c r="B85" s="297"/>
      <c r="C85" s="297"/>
      <c r="D85" s="297"/>
      <c r="E85" s="297"/>
      <c r="F85" s="297"/>
      <c r="G85" s="297"/>
      <c r="H85" s="297"/>
      <c r="I85" s="297"/>
      <c r="J85" s="297"/>
      <c r="K85" s="297"/>
      <c r="L85" s="297"/>
      <c r="M85" s="297"/>
      <c r="N85" s="297"/>
      <c r="O85" s="297"/>
      <c r="P85" s="297"/>
      <c r="Q85" s="298"/>
      <c r="R85" s="270"/>
    </row>
    <row r="86" spans="1:18" x14ac:dyDescent="0.3">
      <c r="A86" s="296"/>
      <c r="B86" s="297"/>
      <c r="C86" s="297"/>
      <c r="D86" s="297"/>
      <c r="E86" s="297"/>
      <c r="F86" s="297"/>
      <c r="G86" s="297"/>
      <c r="H86" s="297"/>
      <c r="I86" s="297"/>
      <c r="J86" s="297"/>
      <c r="K86" s="297"/>
      <c r="L86" s="297"/>
      <c r="M86" s="297"/>
      <c r="N86" s="297"/>
      <c r="O86" s="297"/>
      <c r="P86" s="297"/>
      <c r="Q86" s="298"/>
      <c r="R86" s="270"/>
    </row>
    <row r="87" spans="1:18" x14ac:dyDescent="0.3">
      <c r="A87" s="296"/>
      <c r="B87" s="297"/>
      <c r="C87" s="297"/>
      <c r="D87" s="297"/>
      <c r="E87" s="297"/>
      <c r="F87" s="297"/>
      <c r="G87" s="297"/>
      <c r="H87" s="297"/>
      <c r="I87" s="297"/>
      <c r="J87" s="297"/>
      <c r="K87" s="297"/>
      <c r="L87" s="297"/>
      <c r="M87" s="297"/>
      <c r="N87" s="297"/>
      <c r="O87" s="297"/>
      <c r="P87" s="297"/>
      <c r="Q87" s="298"/>
      <c r="R87" s="270"/>
    </row>
    <row r="88" spans="1:18" x14ac:dyDescent="0.3">
      <c r="A88" s="296"/>
      <c r="B88" s="297"/>
      <c r="C88" s="297"/>
      <c r="D88" s="297"/>
      <c r="E88" s="297"/>
      <c r="F88" s="297"/>
      <c r="G88" s="297"/>
      <c r="H88" s="297"/>
      <c r="I88" s="297"/>
      <c r="J88" s="297"/>
      <c r="K88" s="297"/>
      <c r="L88" s="297"/>
      <c r="M88" s="297"/>
      <c r="N88" s="297"/>
      <c r="O88" s="297"/>
      <c r="P88" s="297"/>
      <c r="Q88" s="298"/>
      <c r="R88" s="270"/>
    </row>
    <row r="89" spans="1:18" x14ac:dyDescent="0.3">
      <c r="A89" s="296"/>
      <c r="B89" s="297"/>
      <c r="C89" s="297"/>
      <c r="D89" s="297"/>
      <c r="E89" s="297"/>
      <c r="F89" s="297"/>
      <c r="G89" s="297"/>
      <c r="H89" s="297"/>
      <c r="I89" s="297"/>
      <c r="J89" s="297"/>
      <c r="K89" s="297"/>
      <c r="L89" s="297"/>
      <c r="M89" s="297"/>
      <c r="N89" s="297"/>
      <c r="O89" s="297"/>
      <c r="P89" s="297"/>
      <c r="Q89" s="298"/>
      <c r="R89" s="270"/>
    </row>
    <row r="90" spans="1:18" x14ac:dyDescent="0.3">
      <c r="A90" s="296"/>
      <c r="B90" s="297"/>
      <c r="C90" s="297"/>
      <c r="D90" s="297"/>
      <c r="E90" s="297"/>
      <c r="F90" s="297"/>
      <c r="G90" s="297"/>
      <c r="H90" s="297"/>
      <c r="I90" s="297"/>
      <c r="J90" s="297"/>
      <c r="K90" s="297"/>
      <c r="L90" s="297"/>
      <c r="M90" s="297"/>
      <c r="N90" s="297"/>
      <c r="O90" s="297"/>
      <c r="P90" s="297"/>
      <c r="Q90" s="298"/>
      <c r="R90" s="270"/>
    </row>
    <row r="91" spans="1:18" x14ac:dyDescent="0.3">
      <c r="A91" s="296"/>
      <c r="B91" s="297"/>
      <c r="C91" s="297"/>
      <c r="D91" s="297"/>
      <c r="E91" s="297"/>
      <c r="F91" s="297"/>
      <c r="G91" s="297"/>
      <c r="H91" s="297"/>
      <c r="I91" s="297"/>
      <c r="J91" s="297"/>
      <c r="K91" s="297"/>
      <c r="L91" s="297"/>
      <c r="M91" s="297"/>
      <c r="N91" s="297"/>
      <c r="O91" s="297"/>
      <c r="P91" s="297"/>
      <c r="Q91" s="298"/>
      <c r="R91" s="270"/>
    </row>
    <row r="92" spans="1:18" ht="15" thickBot="1" x14ac:dyDescent="0.35">
      <c r="A92" s="299"/>
      <c r="B92" s="300"/>
      <c r="C92" s="300"/>
      <c r="D92" s="300"/>
      <c r="E92" s="300"/>
      <c r="F92" s="300"/>
      <c r="G92" s="300"/>
      <c r="H92" s="300"/>
      <c r="I92" s="300"/>
      <c r="J92" s="300"/>
      <c r="K92" s="300"/>
      <c r="L92" s="300"/>
      <c r="M92" s="300"/>
      <c r="N92" s="300"/>
      <c r="O92" s="300"/>
      <c r="P92" s="300"/>
      <c r="Q92" s="301"/>
      <c r="R92" s="270"/>
    </row>
  </sheetData>
  <sheetProtection formatCells="0" formatColumns="0" formatRows="0" insertColumns="0" insertRows="0" insertHyperlinks="0" deleteColumns="0" deleteRows="0" sort="0" autoFilter="0" pivotTables="0"/>
  <mergeCells count="50">
    <mergeCell ref="A4:A15"/>
    <mergeCell ref="C15:H15"/>
    <mergeCell ref="C5:H14"/>
    <mergeCell ref="C1:R1"/>
    <mergeCell ref="R3:R92"/>
    <mergeCell ref="B55:B71"/>
    <mergeCell ref="A16:Q16"/>
    <mergeCell ref="J3:Q15"/>
    <mergeCell ref="A29:Q29"/>
    <mergeCell ref="A74:Q92"/>
    <mergeCell ref="A72:Q72"/>
    <mergeCell ref="A2:R2"/>
    <mergeCell ref="A1:B1"/>
    <mergeCell ref="B17:B28"/>
    <mergeCell ref="C17:H18"/>
    <mergeCell ref="L42:O42"/>
    <mergeCell ref="B3:B15"/>
    <mergeCell ref="C3:H4"/>
    <mergeCell ref="I3:I15"/>
    <mergeCell ref="J17:J28"/>
    <mergeCell ref="K17:Q17"/>
    <mergeCell ref="K23:P23"/>
    <mergeCell ref="K18:P18"/>
    <mergeCell ref="K22:P22"/>
    <mergeCell ref="L19:Q19"/>
    <mergeCell ref="L20:Q20"/>
    <mergeCell ref="L21:Q21"/>
    <mergeCell ref="L24:O24"/>
    <mergeCell ref="I17:I28"/>
    <mergeCell ref="L25:O25"/>
    <mergeCell ref="L26:O26"/>
    <mergeCell ref="A18:A28"/>
    <mergeCell ref="C31:H52"/>
    <mergeCell ref="B30:B54"/>
    <mergeCell ref="I30:I54"/>
    <mergeCell ref="C19:H27"/>
    <mergeCell ref="A31:A54"/>
    <mergeCell ref="C28:H28"/>
    <mergeCell ref="L51:N53"/>
    <mergeCell ref="J30:J54"/>
    <mergeCell ref="K30:Q31"/>
    <mergeCell ref="A55:A71"/>
    <mergeCell ref="A73:Q73"/>
    <mergeCell ref="C55:Q56"/>
    <mergeCell ref="C57:Q58"/>
    <mergeCell ref="C59:Q59"/>
    <mergeCell ref="C60:Q62"/>
    <mergeCell ref="C63:P64"/>
    <mergeCell ref="C65:P66"/>
    <mergeCell ref="C67:P71"/>
  </mergeCells>
  <pageMargins left="0.7" right="0.7" top="0.75" bottom="0.75" header="0.3" footer="0.3"/>
  <pageSetup scale="4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5"/>
  </sheetPr>
  <dimension ref="A1:CR251"/>
  <sheetViews>
    <sheetView tabSelected="1" view="pageBreakPreview" topLeftCell="D1" zoomScale="70" zoomScaleNormal="70" zoomScaleSheetLayoutView="70" workbookViewId="0">
      <selection activeCell="D1" sqref="D1:AI4"/>
    </sheetView>
  </sheetViews>
  <sheetFormatPr baseColWidth="10" defaultColWidth="11.44140625" defaultRowHeight="13.8" x14ac:dyDescent="0.25"/>
  <cols>
    <col min="1" max="1" width="41.21875" style="39" customWidth="1"/>
    <col min="2" max="2" width="5.44140625" style="39" customWidth="1"/>
    <col min="3" max="4" width="29" style="39" customWidth="1"/>
    <col min="5" max="5" width="28.5546875" style="41" customWidth="1"/>
    <col min="6" max="6" width="5.77734375" style="39" customWidth="1"/>
    <col min="7" max="7" width="17.77734375" style="39" customWidth="1"/>
    <col min="8" max="8" width="8.21875" style="39" customWidth="1"/>
    <col min="9" max="9" width="5.77734375" style="39" customWidth="1"/>
    <col min="10" max="10" width="17.77734375" style="39" customWidth="1"/>
    <col min="11" max="11" width="17.21875" style="39" customWidth="1"/>
    <col min="12" max="12" width="12.77734375" style="39" customWidth="1"/>
    <col min="13" max="13" width="13.5546875" style="44" customWidth="1"/>
    <col min="14" max="14" width="35.5546875" style="44" customWidth="1"/>
    <col min="15" max="15" width="17.21875" style="39" customWidth="1"/>
    <col min="16" max="16" width="33.109375" style="43" customWidth="1"/>
    <col min="17" max="17" width="6.21875" style="39" customWidth="1"/>
    <col min="18" max="18" width="8.21875" style="39" customWidth="1"/>
    <col min="19" max="19" width="6.44140625" style="39" customWidth="1"/>
    <col min="20" max="20" width="8.77734375" style="39" customWidth="1"/>
    <col min="21" max="21" width="9.21875" style="39" customWidth="1"/>
    <col min="22" max="22" width="7.5546875" style="39" customWidth="1"/>
    <col min="23" max="23" width="7.77734375" style="39" customWidth="1"/>
    <col min="24" max="24" width="8.21875" style="39" customWidth="1"/>
    <col min="25" max="25" width="9.21875" style="39" customWidth="1"/>
    <col min="26" max="26" width="7.44140625" style="39" customWidth="1"/>
    <col min="27" max="27" width="10.5546875" style="39" customWidth="1"/>
    <col min="28" max="28" width="7.77734375" style="39" customWidth="1"/>
    <col min="29" max="29" width="11.77734375" style="39" customWidth="1"/>
    <col min="30" max="30" width="7.77734375" style="39" customWidth="1"/>
    <col min="31" max="31" width="9.77734375" style="39" customWidth="1"/>
    <col min="32" max="32" width="22.21875" style="39" customWidth="1"/>
    <col min="33" max="33" width="9.77734375" style="39" customWidth="1"/>
    <col min="34" max="34" width="35.77734375" style="39" customWidth="1"/>
    <col min="35" max="35" width="24" style="39" customWidth="1"/>
    <col min="36" max="36" width="12.21875" style="39" customWidth="1"/>
    <col min="37" max="37" width="12" style="39" customWidth="1"/>
    <col min="38" max="38" width="18.77734375" style="39" customWidth="1"/>
    <col min="39" max="39" width="7.21875" style="39" hidden="1" customWidth="1"/>
    <col min="40" max="40" width="10.21875" style="39" hidden="1" customWidth="1"/>
    <col min="41" max="41" width="6.77734375" style="39" hidden="1" customWidth="1"/>
    <col min="42" max="42" width="10.21875" style="39" hidden="1" customWidth="1"/>
    <col min="43" max="43" width="11.44140625" style="39" hidden="1" customWidth="1"/>
    <col min="44" max="44" width="12" style="39" hidden="1" customWidth="1"/>
    <col min="45" max="48" width="11.77734375" style="39" hidden="1" customWidth="1"/>
    <col min="49" max="49" width="11.21875" style="39" customWidth="1"/>
    <col min="50" max="50" width="20" style="39" customWidth="1"/>
    <col min="51" max="51" width="11.44140625" style="39" customWidth="1"/>
    <col min="52" max="52" width="14.77734375" style="39" customWidth="1"/>
    <col min="53" max="53" width="17.77734375" style="39" customWidth="1"/>
    <col min="54" max="54" width="32.77734375" style="39" customWidth="1"/>
    <col min="55" max="55" width="6.77734375" style="39" customWidth="1"/>
    <col min="56" max="56" width="11.44140625" style="39" customWidth="1"/>
    <col min="57" max="57" width="12.77734375" style="39" customWidth="1"/>
    <col min="58" max="58" width="7.21875" style="39" customWidth="1"/>
    <col min="59" max="60" width="11.44140625" style="39" customWidth="1"/>
    <col min="61" max="61" width="24.5546875" style="39" customWidth="1"/>
    <col min="62" max="62" width="17.77734375" style="39" customWidth="1"/>
    <col min="63" max="63" width="29.5546875" style="39" customWidth="1"/>
    <col min="64" max="64" width="11.44140625" style="39" customWidth="1"/>
    <col min="65" max="65" width="13.21875" style="39" customWidth="1"/>
    <col min="66" max="66" width="11.44140625" style="39" customWidth="1"/>
    <col min="67" max="67" width="29.77734375" style="39" customWidth="1"/>
    <col min="68" max="68" width="20.44140625" style="39" customWidth="1"/>
    <col min="69" max="69" width="11.44140625" style="39" customWidth="1"/>
    <col min="70" max="70" width="16.77734375" style="39" customWidth="1"/>
    <col min="71" max="72" width="11.44140625" style="39" customWidth="1"/>
    <col min="73" max="73" width="16.21875" style="39" customWidth="1"/>
    <col min="74" max="75" width="11.44140625" style="39" customWidth="1"/>
    <col min="76" max="76" width="18.5546875" style="39" customWidth="1"/>
    <col min="77" max="77" width="11.44140625" style="39" customWidth="1"/>
    <col min="78" max="78" width="21.21875" style="39" customWidth="1"/>
    <col min="79" max="79" width="11.44140625" style="39" customWidth="1"/>
    <col min="80" max="80" width="13.77734375" style="39" hidden="1" customWidth="1"/>
    <col min="81" max="83" width="11.44140625" style="39" hidden="1" customWidth="1"/>
    <col min="84" max="85" width="42.77734375" style="39" hidden="1" customWidth="1"/>
    <col min="86" max="87" width="8.44140625" style="39" hidden="1" customWidth="1"/>
    <col min="88" max="88" width="20.77734375" style="39" hidden="1" customWidth="1"/>
    <col min="89" max="89" width="11.44140625" style="39" hidden="1" customWidth="1"/>
    <col min="90" max="91" width="19.77734375" style="39" hidden="1" customWidth="1"/>
    <col min="92" max="92" width="16.77734375" style="39" hidden="1" customWidth="1"/>
    <col min="93" max="93" width="11.44140625" style="39" hidden="1" customWidth="1"/>
    <col min="94" max="100" width="11.44140625" style="39" customWidth="1"/>
    <col min="101" max="16384" width="11.44140625" style="39"/>
  </cols>
  <sheetData>
    <row r="1" spans="1:96" ht="28.05" customHeight="1" x14ac:dyDescent="0.25">
      <c r="A1" s="575"/>
      <c r="B1" s="576"/>
      <c r="C1" s="577"/>
      <c r="D1" s="587" t="s">
        <v>203</v>
      </c>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7"/>
      <c r="AK1" s="588"/>
      <c r="AL1" s="589"/>
      <c r="AM1" s="572" t="s">
        <v>231</v>
      </c>
      <c r="AN1" s="572"/>
      <c r="AO1" s="572"/>
      <c r="AP1" s="572"/>
      <c r="AQ1" s="572"/>
      <c r="AR1" s="572"/>
      <c r="AS1" s="572"/>
      <c r="AT1" s="572"/>
      <c r="AU1" s="572"/>
      <c r="AV1" s="572"/>
    </row>
    <row r="2" spans="1:96" ht="22.95" customHeight="1" x14ac:dyDescent="0.25">
      <c r="A2" s="578"/>
      <c r="B2" s="579"/>
      <c r="C2" s="580"/>
      <c r="D2" s="590"/>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0"/>
      <c r="AK2" s="591"/>
      <c r="AL2" s="592"/>
      <c r="AM2" s="572"/>
      <c r="AN2" s="572"/>
      <c r="AO2" s="572"/>
      <c r="AP2" s="572"/>
      <c r="AQ2" s="572"/>
      <c r="AR2" s="572"/>
      <c r="AS2" s="572"/>
      <c r="AT2" s="572"/>
      <c r="AU2" s="572"/>
      <c r="AV2" s="572"/>
    </row>
    <row r="3" spans="1:96" ht="26.55" customHeight="1" x14ac:dyDescent="0.25">
      <c r="A3" s="578"/>
      <c r="B3" s="579"/>
      <c r="C3" s="580"/>
      <c r="D3" s="590"/>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0"/>
      <c r="AK3" s="591"/>
      <c r="AL3" s="592"/>
      <c r="AM3" s="572"/>
      <c r="AN3" s="572"/>
      <c r="AO3" s="572"/>
      <c r="AP3" s="572"/>
      <c r="AQ3" s="572"/>
      <c r="AR3" s="572"/>
      <c r="AS3" s="572"/>
      <c r="AT3" s="572"/>
      <c r="AU3" s="572"/>
      <c r="AV3" s="572"/>
    </row>
    <row r="4" spans="1:96" ht="31.5" customHeight="1" thickBot="1" x14ac:dyDescent="0.3">
      <c r="A4" s="315"/>
      <c r="B4" s="316"/>
      <c r="C4" s="581"/>
      <c r="D4" s="593"/>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3"/>
      <c r="AK4" s="594"/>
      <c r="AL4" s="595"/>
      <c r="AM4" s="572"/>
      <c r="AN4" s="572"/>
      <c r="AO4" s="572"/>
      <c r="AP4" s="572"/>
      <c r="AQ4" s="572"/>
      <c r="AR4" s="572"/>
      <c r="AS4" s="572"/>
      <c r="AT4" s="572"/>
      <c r="AU4" s="572"/>
      <c r="AV4" s="572"/>
    </row>
    <row r="5" spans="1:96" ht="84.75" customHeight="1" thickBot="1" x14ac:dyDescent="0.3">
      <c r="A5" s="483" t="s">
        <v>233</v>
      </c>
      <c r="B5" s="483"/>
      <c r="C5" s="193" t="s">
        <v>253</v>
      </c>
      <c r="D5" s="197" t="s">
        <v>108</v>
      </c>
      <c r="E5" s="489" t="s">
        <v>242</v>
      </c>
      <c r="F5" s="490"/>
      <c r="G5" s="490"/>
      <c r="H5" s="490"/>
      <c r="I5" s="490"/>
      <c r="J5" s="490"/>
      <c r="K5" s="490"/>
      <c r="L5" s="490"/>
      <c r="M5" s="491"/>
      <c r="N5" s="197" t="s">
        <v>110</v>
      </c>
      <c r="O5" s="486" t="s">
        <v>243</v>
      </c>
      <c r="P5" s="487"/>
      <c r="Q5" s="487"/>
      <c r="R5" s="487"/>
      <c r="S5" s="488"/>
      <c r="T5" s="574"/>
      <c r="U5" s="316"/>
      <c r="V5" s="316"/>
      <c r="W5" s="316"/>
      <c r="X5" s="316"/>
      <c r="Y5" s="316"/>
      <c r="Z5" s="316"/>
      <c r="AA5" s="316"/>
      <c r="AB5" s="316"/>
      <c r="AC5" s="316"/>
      <c r="AD5" s="316"/>
      <c r="AE5" s="316"/>
      <c r="AF5" s="316"/>
      <c r="AG5" s="316"/>
      <c r="AH5" s="316"/>
      <c r="AI5" s="316"/>
      <c r="AJ5" s="316"/>
      <c r="AK5" s="316"/>
      <c r="AL5" s="316"/>
      <c r="AM5" s="316"/>
      <c r="AN5" s="316"/>
      <c r="AO5" s="316"/>
    </row>
    <row r="6" spans="1:96" ht="14.1" customHeight="1" thickBot="1" x14ac:dyDescent="0.3">
      <c r="A6" s="97"/>
      <c r="B6" s="98"/>
      <c r="C6" s="98"/>
      <c r="D6" s="98"/>
      <c r="E6" s="98"/>
      <c r="F6" s="98"/>
      <c r="G6" s="98"/>
      <c r="H6" s="98"/>
      <c r="I6" s="98"/>
      <c r="J6" s="98"/>
      <c r="K6" s="98"/>
      <c r="L6" s="98"/>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98"/>
      <c r="AN6" s="98"/>
      <c r="AO6" s="99"/>
      <c r="AP6" s="315"/>
      <c r="AQ6" s="316"/>
      <c r="AR6" s="316"/>
      <c r="AS6" s="316"/>
      <c r="AT6" s="316"/>
      <c r="AU6" s="316"/>
      <c r="AV6" s="316"/>
    </row>
    <row r="7" spans="1:96" s="198" customFormat="1" ht="44.1" customHeight="1" thickBot="1" x14ac:dyDescent="0.35">
      <c r="A7" s="484" t="s">
        <v>186</v>
      </c>
      <c r="B7" s="485"/>
      <c r="C7" s="463" t="s">
        <v>100</v>
      </c>
      <c r="D7" s="464"/>
      <c r="E7" s="465"/>
      <c r="F7" s="474" t="s">
        <v>145</v>
      </c>
      <c r="G7" s="475"/>
      <c r="H7" s="475"/>
      <c r="I7" s="475"/>
      <c r="J7" s="475"/>
      <c r="K7" s="475"/>
      <c r="L7" s="476"/>
      <c r="M7" s="497" t="s">
        <v>262</v>
      </c>
      <c r="N7" s="498"/>
      <c r="O7" s="498"/>
      <c r="P7" s="498"/>
      <c r="Q7" s="498"/>
      <c r="R7" s="498"/>
      <c r="S7" s="498"/>
      <c r="T7" s="498"/>
      <c r="U7" s="498"/>
      <c r="V7" s="498"/>
      <c r="W7" s="498"/>
      <c r="X7" s="498"/>
      <c r="Y7" s="498"/>
      <c r="Z7" s="498"/>
      <c r="AA7" s="498"/>
      <c r="AB7" s="498"/>
      <c r="AC7" s="498"/>
      <c r="AD7" s="498"/>
      <c r="AE7" s="498"/>
      <c r="AF7" s="498"/>
      <c r="AG7" s="498"/>
      <c r="AH7" s="596" t="s">
        <v>26</v>
      </c>
      <c r="AI7" s="596"/>
      <c r="AJ7" s="597" t="s">
        <v>314</v>
      </c>
      <c r="AK7" s="598"/>
      <c r="AL7" s="599"/>
      <c r="AM7" s="552"/>
      <c r="AN7" s="553"/>
      <c r="AO7" s="553"/>
      <c r="AP7" s="553"/>
      <c r="AQ7" s="553"/>
      <c r="AR7" s="553"/>
      <c r="AS7" s="553"/>
      <c r="AT7" s="553"/>
      <c r="AU7" s="553"/>
      <c r="AV7" s="554"/>
    </row>
    <row r="8" spans="1:96" ht="70.5" customHeight="1" thickBot="1" x14ac:dyDescent="0.3">
      <c r="A8" s="225" t="s">
        <v>233</v>
      </c>
      <c r="B8" s="96" t="s">
        <v>73</v>
      </c>
      <c r="C8" s="188" t="s">
        <v>165</v>
      </c>
      <c r="D8" s="188" t="s">
        <v>21</v>
      </c>
      <c r="E8" s="189" t="s">
        <v>22</v>
      </c>
      <c r="F8" s="477" t="s">
        <v>23</v>
      </c>
      <c r="G8" s="467"/>
      <c r="H8" s="190"/>
      <c r="I8" s="466" t="s">
        <v>24</v>
      </c>
      <c r="J8" s="467"/>
      <c r="K8" s="466" t="s">
        <v>25</v>
      </c>
      <c r="L8" s="467" t="s">
        <v>98</v>
      </c>
      <c r="M8" s="213" t="s">
        <v>27</v>
      </c>
      <c r="N8" s="213" t="s">
        <v>104</v>
      </c>
      <c r="O8" s="214" t="s">
        <v>105</v>
      </c>
      <c r="P8" s="215" t="s">
        <v>83</v>
      </c>
      <c r="Q8" s="549" t="s">
        <v>168</v>
      </c>
      <c r="R8" s="550"/>
      <c r="S8" s="549" t="s">
        <v>283</v>
      </c>
      <c r="T8" s="550"/>
      <c r="U8" s="549" t="s">
        <v>169</v>
      </c>
      <c r="V8" s="550"/>
      <c r="W8" s="549" t="s">
        <v>284</v>
      </c>
      <c r="X8" s="550"/>
      <c r="Y8" s="549" t="s">
        <v>170</v>
      </c>
      <c r="Z8" s="550"/>
      <c r="AA8" s="549" t="s">
        <v>171</v>
      </c>
      <c r="AB8" s="550"/>
      <c r="AC8" s="549" t="s">
        <v>285</v>
      </c>
      <c r="AD8" s="550"/>
      <c r="AE8" s="216" t="s">
        <v>84</v>
      </c>
      <c r="AF8" s="216" t="s">
        <v>106</v>
      </c>
      <c r="AG8" s="216" t="s">
        <v>101</v>
      </c>
      <c r="AH8" s="212" t="s">
        <v>195</v>
      </c>
      <c r="AI8" s="212" t="s">
        <v>107</v>
      </c>
      <c r="AJ8" s="212" t="s">
        <v>307</v>
      </c>
      <c r="AK8" s="212" t="s">
        <v>308</v>
      </c>
      <c r="AL8" s="212" t="s">
        <v>309</v>
      </c>
      <c r="AM8" s="91" t="s">
        <v>23</v>
      </c>
      <c r="AN8" s="92" t="s">
        <v>95</v>
      </c>
      <c r="AO8" s="91" t="s">
        <v>24</v>
      </c>
      <c r="AP8" s="92" t="s">
        <v>96</v>
      </c>
      <c r="AQ8" s="92" t="s">
        <v>97</v>
      </c>
      <c r="AR8" s="92" t="s">
        <v>102</v>
      </c>
      <c r="AS8" s="93" t="s">
        <v>103</v>
      </c>
      <c r="AT8" s="94" t="s">
        <v>143</v>
      </c>
      <c r="AU8" s="95" t="s">
        <v>84</v>
      </c>
      <c r="AV8" s="94" t="s">
        <v>144</v>
      </c>
      <c r="AZ8" s="122"/>
      <c r="BA8" s="122"/>
      <c r="BB8" s="122"/>
      <c r="CQ8" s="185"/>
      <c r="CR8" s="185"/>
    </row>
    <row r="9" spans="1:96" ht="24.75" customHeight="1" x14ac:dyDescent="0.25">
      <c r="A9" s="361" t="s">
        <v>204</v>
      </c>
      <c r="B9" s="171">
        <v>1</v>
      </c>
      <c r="C9" s="380" t="s">
        <v>206</v>
      </c>
      <c r="D9" s="370" t="s">
        <v>207</v>
      </c>
      <c r="E9" s="380" t="s">
        <v>244</v>
      </c>
      <c r="F9" s="389">
        <v>2</v>
      </c>
      <c r="G9" s="367" t="str">
        <f>IF(F9=5,"Mas de una vez al año",IF(F9=4,"Al menos una vez en el ultimo año",IF(F9=3,"Al menos una vez en los ultimos 2 años",IF(F9=2,"Al menos una vez en los ultimos 5 años","No se ha presentado en los ultimos 5 años"))))</f>
        <v>Al menos una vez en los ultimos 5 años</v>
      </c>
      <c r="H9" s="367" t="str">
        <f>CONCATENATE(F$9,I$9)</f>
        <v>24</v>
      </c>
      <c r="I9" s="389">
        <v>4</v>
      </c>
      <c r="J9" s="367" t="str">
        <f>IF(I9=5,"Catastrófico",IF(I9=4,"Mayor",IF(I9=3,"Moderado",IF(I9=2,"Menor",IF(I9=1,"Leve","Digite Valor entre 1 y 5")))))</f>
        <v>Mayor</v>
      </c>
      <c r="K9" s="393" t="str">
        <f>IF(J9="Digite Valor entre 1 y 5","",IF(COUNTIF(BU$236:BU$243,CONCATENATE(F9,I9)),BU$235,IF(COUNTIF(BV$236:BV$243,CONCATENATE(F9,I9)),BV$235,IF(COUNTIF(BW$236:BW$239,CONCATENATE(F9,I9)),BW$235,BX$235))))</f>
        <v>Zona de Riesgo Alta</v>
      </c>
      <c r="L9" s="396" t="str">
        <f>IF(K9=BU$235,"E",IF(K9=BV$235,"A",IF(K9=BW$235,"M",IF(K9=BX$235,"B",""))))</f>
        <v>A</v>
      </c>
      <c r="M9" s="380" t="s">
        <v>140</v>
      </c>
      <c r="N9" s="383" t="s">
        <v>288</v>
      </c>
      <c r="O9" s="386" t="s">
        <v>109</v>
      </c>
      <c r="P9" s="389" t="s">
        <v>86</v>
      </c>
      <c r="Q9" s="389" t="s">
        <v>87</v>
      </c>
      <c r="R9" s="399">
        <f t="shared" ref="R9" si="0">IF(Q9="Si",15,0)</f>
        <v>15</v>
      </c>
      <c r="S9" s="389" t="s">
        <v>87</v>
      </c>
      <c r="T9" s="399">
        <f>IF(S9="Si",15,0)</f>
        <v>15</v>
      </c>
      <c r="U9" s="444" t="s">
        <v>174</v>
      </c>
      <c r="V9" s="399">
        <f>IF(U9="Oportuna",15,0)</f>
        <v>15</v>
      </c>
      <c r="W9" s="447" t="s">
        <v>176</v>
      </c>
      <c r="X9" s="399">
        <f>IF(W9="Prevenir",15,10)</f>
        <v>15</v>
      </c>
      <c r="Y9" s="447" t="s">
        <v>179</v>
      </c>
      <c r="Z9" s="399">
        <f>IF(Y9="confiable",15,0)</f>
        <v>15</v>
      </c>
      <c r="AA9" s="447" t="s">
        <v>181</v>
      </c>
      <c r="AB9" s="399">
        <f>IF(AA9="Se investigan",15,0)</f>
        <v>15</v>
      </c>
      <c r="AC9" s="389" t="s">
        <v>183</v>
      </c>
      <c r="AD9" s="399">
        <f>IF(AC9="Completa ",10,5)</f>
        <v>10</v>
      </c>
      <c r="AE9" s="399">
        <f>R9+T9+V9+X9+Z9+AB9+AD9</f>
        <v>100</v>
      </c>
      <c r="AF9" s="367" t="str">
        <f>IF(P9="","",IF(P9="Afecta la Probabilidad",IF(AND(AE9&gt;=0,AE9&lt;=50),"No disminuye la Probabilidad",IF(AND(AE9&gt;50,AE9&lt;=75),"Disminuye la Probabilidad en 1",IF(AND(AE9&gt;75,AE9&lt;=100),"Disminuye la Probabilidad en 2",""))),IF(AND(AE9&gt;=0,AE9&lt;=50),"No disminuye el Impacto",IF(AND(AE9&gt;50,AE9&lt;=75),"Disminuye el Impacto en 1",IF(AND(AE9&gt;75,AE9&lt;=100),"Disminuye el Impacto en 2","")))))</f>
        <v>Disminuye la Probabilidad en 2</v>
      </c>
      <c r="AG9" s="399">
        <f>IF(AE9&lt;=50,0,IF(AND(AE9&gt;50,AE9&lt;=75),1,IF(AND(AE9&gt;75,AE9&lt;=100),2,"")))</f>
        <v>2</v>
      </c>
      <c r="AH9" s="471" t="s">
        <v>287</v>
      </c>
      <c r="AI9" s="456" t="s">
        <v>238</v>
      </c>
      <c r="AJ9" s="532"/>
      <c r="AK9" s="513"/>
      <c r="AL9" s="312"/>
      <c r="AM9" s="309">
        <f>F9</f>
        <v>2</v>
      </c>
      <c r="AN9" s="309">
        <f>IF(P9="Afecta la Probabilidad",AM9-(AM9-AG9),"No aplica")</f>
        <v>2</v>
      </c>
      <c r="AO9" s="309">
        <f>I9</f>
        <v>4</v>
      </c>
      <c r="AP9" s="309" t="str">
        <f>IF(P9="Afecta el Impacto",AO9-(AO9-AG9),"No aplica")</f>
        <v>No aplica</v>
      </c>
      <c r="AQ9" s="309" t="str">
        <f>IF(Matriz!P9="Afecta el Impacto",CONCATENATE(AM9,AP9),CONCATENATE(AN9,AO9))</f>
        <v>24</v>
      </c>
      <c r="AR9" s="309">
        <f>IF(P9="","",SUMIF(P9:P17,"Afecta la Probabilidad",AN9:AN17))</f>
        <v>2</v>
      </c>
      <c r="AS9" s="309">
        <f>IF(P9="","",SUMIF(P9:P17,"Afecta el Impacto",AP9:AP17))</f>
        <v>0</v>
      </c>
      <c r="AT9" s="309">
        <f>IF(AR9="","",IF(F9-AR9&lt;=0,1,F9-AR9))</f>
        <v>1</v>
      </c>
      <c r="AU9" s="309" t="str">
        <f>CONCATENATE(AT9,AV9)</f>
        <v>14</v>
      </c>
      <c r="AV9" s="329">
        <f>IF(I9="","",IF(I9-AS9&lt;0,1,I9-AS9))</f>
        <v>4</v>
      </c>
      <c r="AX9" s="44"/>
      <c r="AZ9" s="119"/>
      <c r="BA9" s="119"/>
      <c r="BB9" s="119"/>
      <c r="BI9" s="551"/>
      <c r="BJ9" s="551"/>
      <c r="BK9" s="551"/>
      <c r="BL9" s="41"/>
      <c r="BM9" s="548"/>
      <c r="BN9" s="548"/>
      <c r="BO9" s="548"/>
      <c r="BP9" s="548"/>
      <c r="BQ9" s="41"/>
      <c r="BR9" s="548"/>
      <c r="BS9" s="548"/>
      <c r="BU9" s="41"/>
      <c r="BV9" s="41"/>
      <c r="BW9" s="41"/>
      <c r="BX9" s="41"/>
      <c r="BZ9" s="41"/>
      <c r="CF9" s="548"/>
      <c r="CG9" s="41"/>
      <c r="CH9" s="41"/>
      <c r="CI9" s="41"/>
      <c r="CJ9" s="41"/>
      <c r="CL9" s="44"/>
      <c r="CM9" s="44"/>
      <c r="CN9" s="44"/>
      <c r="CQ9" s="187" t="s">
        <v>27</v>
      </c>
      <c r="CR9" s="187" t="s">
        <v>111</v>
      </c>
    </row>
    <row r="10" spans="1:96" ht="18.600000000000001" customHeight="1" x14ac:dyDescent="0.25">
      <c r="A10" s="495"/>
      <c r="B10" s="151">
        <f t="shared" ref="B10:B17" si="1">B9+1</f>
        <v>2</v>
      </c>
      <c r="C10" s="381"/>
      <c r="D10" s="371"/>
      <c r="E10" s="381"/>
      <c r="F10" s="390"/>
      <c r="G10" s="368"/>
      <c r="H10" s="368"/>
      <c r="I10" s="390"/>
      <c r="J10" s="368"/>
      <c r="K10" s="394"/>
      <c r="L10" s="397"/>
      <c r="M10" s="381"/>
      <c r="N10" s="384"/>
      <c r="O10" s="387"/>
      <c r="P10" s="390"/>
      <c r="Q10" s="390"/>
      <c r="R10" s="400"/>
      <c r="S10" s="390"/>
      <c r="T10" s="400"/>
      <c r="U10" s="445"/>
      <c r="V10" s="400"/>
      <c r="W10" s="448"/>
      <c r="X10" s="400"/>
      <c r="Y10" s="448"/>
      <c r="Z10" s="400"/>
      <c r="AA10" s="448"/>
      <c r="AB10" s="400"/>
      <c r="AC10" s="390"/>
      <c r="AD10" s="400"/>
      <c r="AE10" s="400"/>
      <c r="AF10" s="368"/>
      <c r="AG10" s="400"/>
      <c r="AH10" s="472"/>
      <c r="AI10" s="457"/>
      <c r="AJ10" s="533"/>
      <c r="AK10" s="514"/>
      <c r="AL10" s="313"/>
      <c r="AM10" s="310"/>
      <c r="AN10" s="310"/>
      <c r="AO10" s="310"/>
      <c r="AP10" s="310"/>
      <c r="AQ10" s="310"/>
      <c r="AR10" s="310"/>
      <c r="AS10" s="310"/>
      <c r="AT10" s="310"/>
      <c r="AU10" s="310"/>
      <c r="AV10" s="330"/>
      <c r="AX10" s="44"/>
      <c r="AZ10" s="117"/>
      <c r="BA10" s="120"/>
      <c r="BB10" s="119"/>
      <c r="BI10" s="41"/>
      <c r="BJ10" s="41"/>
      <c r="BK10" s="41"/>
      <c r="BL10" s="41"/>
      <c r="BM10" s="43"/>
      <c r="BN10" s="43"/>
      <c r="BO10" s="43"/>
      <c r="BP10" s="43"/>
      <c r="BU10" s="44"/>
      <c r="BV10" s="44"/>
      <c r="BW10" s="44"/>
      <c r="BX10" s="44"/>
      <c r="BZ10" s="44"/>
      <c r="CF10" s="548"/>
      <c r="CG10" s="41"/>
      <c r="CH10" s="41"/>
      <c r="CI10" s="41"/>
      <c r="CJ10" s="44"/>
      <c r="CL10" s="41"/>
      <c r="CM10" s="41"/>
      <c r="CN10" s="41"/>
      <c r="CQ10" s="186" t="s">
        <v>140</v>
      </c>
      <c r="CR10" s="185"/>
    </row>
    <row r="11" spans="1:96" ht="21.75" customHeight="1" x14ac:dyDescent="0.25">
      <c r="A11" s="495"/>
      <c r="B11" s="151">
        <f>B10+1</f>
        <v>3</v>
      </c>
      <c r="C11" s="381"/>
      <c r="D11" s="371"/>
      <c r="E11" s="381"/>
      <c r="F11" s="390"/>
      <c r="G11" s="368"/>
      <c r="H11" s="368"/>
      <c r="I11" s="390"/>
      <c r="J11" s="368"/>
      <c r="K11" s="394"/>
      <c r="L11" s="397"/>
      <c r="M11" s="381"/>
      <c r="N11" s="384"/>
      <c r="O11" s="387"/>
      <c r="P11" s="390"/>
      <c r="Q11" s="390"/>
      <c r="R11" s="400"/>
      <c r="S11" s="390"/>
      <c r="T11" s="400"/>
      <c r="U11" s="445"/>
      <c r="V11" s="400"/>
      <c r="W11" s="448"/>
      <c r="X11" s="400"/>
      <c r="Y11" s="448"/>
      <c r="Z11" s="400"/>
      <c r="AA11" s="448"/>
      <c r="AB11" s="400"/>
      <c r="AC11" s="390"/>
      <c r="AD11" s="400"/>
      <c r="AE11" s="400"/>
      <c r="AF11" s="368"/>
      <c r="AG11" s="400"/>
      <c r="AH11" s="472"/>
      <c r="AI11" s="457"/>
      <c r="AJ11" s="533"/>
      <c r="AK11" s="514"/>
      <c r="AL11" s="313"/>
      <c r="AM11" s="310"/>
      <c r="AN11" s="310"/>
      <c r="AO11" s="310"/>
      <c r="AP11" s="310"/>
      <c r="AQ11" s="310"/>
      <c r="AR11" s="310"/>
      <c r="AS11" s="310"/>
      <c r="AT11" s="310"/>
      <c r="AU11" s="310"/>
      <c r="AV11" s="330"/>
      <c r="AX11" s="44"/>
      <c r="AZ11" s="117"/>
      <c r="BA11" s="120"/>
      <c r="BB11" s="119"/>
      <c r="BM11" s="43"/>
      <c r="BO11" s="121"/>
      <c r="BU11" s="44"/>
      <c r="BV11" s="44"/>
      <c r="BW11" s="44"/>
      <c r="BX11" s="44"/>
      <c r="BZ11" s="44"/>
      <c r="CF11" s="44"/>
      <c r="CG11" s="44"/>
      <c r="CH11" s="44"/>
      <c r="CI11" s="44"/>
      <c r="CJ11" s="44"/>
      <c r="CL11" s="41"/>
      <c r="CM11" s="41"/>
      <c r="CN11" s="41"/>
      <c r="CQ11" s="186" t="s">
        <v>141</v>
      </c>
      <c r="CR11" s="185"/>
    </row>
    <row r="12" spans="1:96" ht="22.5" customHeight="1" x14ac:dyDescent="0.25">
      <c r="A12" s="495"/>
      <c r="B12" s="151">
        <f t="shared" si="1"/>
        <v>4</v>
      </c>
      <c r="C12" s="381"/>
      <c r="D12" s="371"/>
      <c r="E12" s="381"/>
      <c r="F12" s="390"/>
      <c r="G12" s="368"/>
      <c r="H12" s="368"/>
      <c r="I12" s="390"/>
      <c r="J12" s="368"/>
      <c r="K12" s="394"/>
      <c r="L12" s="397"/>
      <c r="M12" s="381"/>
      <c r="N12" s="384"/>
      <c r="O12" s="387"/>
      <c r="P12" s="390"/>
      <c r="Q12" s="390"/>
      <c r="R12" s="400"/>
      <c r="S12" s="390"/>
      <c r="T12" s="400"/>
      <c r="U12" s="445"/>
      <c r="V12" s="400"/>
      <c r="W12" s="448"/>
      <c r="X12" s="400"/>
      <c r="Y12" s="448"/>
      <c r="Z12" s="400"/>
      <c r="AA12" s="448"/>
      <c r="AB12" s="400"/>
      <c r="AC12" s="390"/>
      <c r="AD12" s="400"/>
      <c r="AE12" s="400"/>
      <c r="AF12" s="368"/>
      <c r="AG12" s="400"/>
      <c r="AH12" s="472"/>
      <c r="AI12" s="457"/>
      <c r="AJ12" s="533"/>
      <c r="AK12" s="514"/>
      <c r="AL12" s="313"/>
      <c r="AM12" s="310"/>
      <c r="AN12" s="310"/>
      <c r="AO12" s="310"/>
      <c r="AP12" s="310"/>
      <c r="AQ12" s="310"/>
      <c r="AR12" s="310"/>
      <c r="AS12" s="310"/>
      <c r="AT12" s="310"/>
      <c r="AU12" s="310"/>
      <c r="AV12" s="330"/>
      <c r="AX12" s="44"/>
      <c r="AZ12" s="117"/>
      <c r="BA12" s="120"/>
      <c r="BB12" s="119"/>
      <c r="BM12" s="43"/>
      <c r="BO12" s="121"/>
      <c r="BP12" s="121"/>
      <c r="BU12" s="44"/>
      <c r="BV12" s="44"/>
      <c r="BW12" s="44"/>
      <c r="BX12" s="44"/>
      <c r="BZ12" s="44"/>
      <c r="CF12" s="44"/>
      <c r="CG12" s="44"/>
      <c r="CH12" s="44"/>
      <c r="CI12" s="44"/>
      <c r="CJ12" s="44"/>
      <c r="CL12" s="41"/>
      <c r="CM12" s="41"/>
      <c r="CQ12" s="186" t="s">
        <v>142</v>
      </c>
      <c r="CR12" s="185"/>
    </row>
    <row r="13" spans="1:96" ht="20.25" customHeight="1" x14ac:dyDescent="0.25">
      <c r="A13" s="495"/>
      <c r="B13" s="151">
        <f t="shared" si="1"/>
        <v>5</v>
      </c>
      <c r="C13" s="381"/>
      <c r="D13" s="371"/>
      <c r="E13" s="381"/>
      <c r="F13" s="390"/>
      <c r="G13" s="368"/>
      <c r="H13" s="368"/>
      <c r="I13" s="390"/>
      <c r="J13" s="368"/>
      <c r="K13" s="394"/>
      <c r="L13" s="397"/>
      <c r="M13" s="381"/>
      <c r="N13" s="384"/>
      <c r="O13" s="387"/>
      <c r="P13" s="390"/>
      <c r="Q13" s="390"/>
      <c r="R13" s="400"/>
      <c r="S13" s="390"/>
      <c r="T13" s="400"/>
      <c r="U13" s="445"/>
      <c r="V13" s="400"/>
      <c r="W13" s="448"/>
      <c r="X13" s="400"/>
      <c r="Y13" s="448"/>
      <c r="Z13" s="400"/>
      <c r="AA13" s="448"/>
      <c r="AB13" s="400"/>
      <c r="AC13" s="390"/>
      <c r="AD13" s="400"/>
      <c r="AE13" s="400"/>
      <c r="AF13" s="368"/>
      <c r="AG13" s="400"/>
      <c r="AH13" s="472"/>
      <c r="AI13" s="457"/>
      <c r="AJ13" s="533"/>
      <c r="AK13" s="514"/>
      <c r="AL13" s="313"/>
      <c r="AM13" s="310"/>
      <c r="AN13" s="310"/>
      <c r="AO13" s="310"/>
      <c r="AP13" s="310"/>
      <c r="AQ13" s="310"/>
      <c r="AR13" s="310"/>
      <c r="AS13" s="310"/>
      <c r="AT13" s="310"/>
      <c r="AU13" s="310"/>
      <c r="AV13" s="330"/>
      <c r="AZ13" s="117"/>
      <c r="BA13" s="120"/>
      <c r="BB13" s="119"/>
      <c r="BM13" s="43"/>
      <c r="BO13" s="121"/>
      <c r="BP13" s="121"/>
      <c r="BU13" s="44"/>
      <c r="BV13" s="44"/>
      <c r="BW13" s="44"/>
      <c r="BX13" s="44"/>
      <c r="BZ13" s="44"/>
      <c r="CF13" s="44"/>
      <c r="CG13" s="44"/>
      <c r="CH13" s="44"/>
      <c r="CI13" s="44"/>
      <c r="CJ13" s="44"/>
      <c r="CL13" s="41"/>
      <c r="CM13" s="41"/>
      <c r="CQ13" s="185"/>
      <c r="CR13" s="185"/>
    </row>
    <row r="14" spans="1:96" ht="15" customHeight="1" x14ac:dyDescent="0.25">
      <c r="A14" s="495"/>
      <c r="B14" s="151">
        <f t="shared" si="1"/>
        <v>6</v>
      </c>
      <c r="C14" s="381"/>
      <c r="D14" s="371"/>
      <c r="E14" s="381"/>
      <c r="F14" s="390"/>
      <c r="G14" s="368"/>
      <c r="H14" s="368"/>
      <c r="I14" s="390"/>
      <c r="J14" s="368"/>
      <c r="K14" s="394"/>
      <c r="L14" s="397"/>
      <c r="M14" s="381"/>
      <c r="N14" s="384"/>
      <c r="O14" s="387"/>
      <c r="P14" s="390"/>
      <c r="Q14" s="390"/>
      <c r="R14" s="400"/>
      <c r="S14" s="390"/>
      <c r="T14" s="400"/>
      <c r="U14" s="445"/>
      <c r="V14" s="400"/>
      <c r="W14" s="448"/>
      <c r="X14" s="400"/>
      <c r="Y14" s="448"/>
      <c r="Z14" s="400"/>
      <c r="AA14" s="448"/>
      <c r="AB14" s="400"/>
      <c r="AC14" s="390"/>
      <c r="AD14" s="400"/>
      <c r="AE14" s="400"/>
      <c r="AF14" s="368"/>
      <c r="AG14" s="400"/>
      <c r="AH14" s="472"/>
      <c r="AI14" s="457"/>
      <c r="AJ14" s="533"/>
      <c r="AK14" s="514"/>
      <c r="AL14" s="313"/>
      <c r="AM14" s="310"/>
      <c r="AN14" s="310"/>
      <c r="AO14" s="310"/>
      <c r="AP14" s="310"/>
      <c r="AQ14" s="310"/>
      <c r="AR14" s="310"/>
      <c r="AS14" s="310"/>
      <c r="AT14" s="310"/>
      <c r="AU14" s="310"/>
      <c r="AV14" s="330"/>
      <c r="AZ14" s="117"/>
      <c r="BA14" s="120"/>
      <c r="BB14" s="119"/>
      <c r="BM14" s="43"/>
      <c r="BO14" s="121"/>
      <c r="BP14" s="121"/>
      <c r="BU14" s="44"/>
      <c r="BV14" s="44"/>
      <c r="BW14" s="44"/>
      <c r="BX14" s="44"/>
      <c r="BZ14" s="44"/>
      <c r="CF14" s="44"/>
      <c r="CG14" s="44"/>
      <c r="CH14" s="44"/>
      <c r="CI14" s="44"/>
      <c r="CJ14" s="44"/>
      <c r="CL14" s="41"/>
      <c r="CM14" s="41"/>
      <c r="CQ14" s="185"/>
      <c r="CR14" s="185"/>
    </row>
    <row r="15" spans="1:96" ht="15.75" customHeight="1" x14ac:dyDescent="0.25">
      <c r="A15" s="495"/>
      <c r="B15" s="151">
        <f t="shared" si="1"/>
        <v>7</v>
      </c>
      <c r="C15" s="381"/>
      <c r="D15" s="371"/>
      <c r="E15" s="381"/>
      <c r="F15" s="390"/>
      <c r="G15" s="368"/>
      <c r="H15" s="368"/>
      <c r="I15" s="390"/>
      <c r="J15" s="368"/>
      <c r="K15" s="394"/>
      <c r="L15" s="397"/>
      <c r="M15" s="381"/>
      <c r="N15" s="384"/>
      <c r="O15" s="387"/>
      <c r="P15" s="390"/>
      <c r="Q15" s="390"/>
      <c r="R15" s="400"/>
      <c r="S15" s="390"/>
      <c r="T15" s="400"/>
      <c r="U15" s="445"/>
      <c r="V15" s="400"/>
      <c r="W15" s="448"/>
      <c r="X15" s="400"/>
      <c r="Y15" s="448"/>
      <c r="Z15" s="400"/>
      <c r="AA15" s="448"/>
      <c r="AB15" s="400"/>
      <c r="AC15" s="390"/>
      <c r="AD15" s="400"/>
      <c r="AE15" s="400"/>
      <c r="AF15" s="368"/>
      <c r="AG15" s="400"/>
      <c r="AH15" s="472"/>
      <c r="AI15" s="457"/>
      <c r="AJ15" s="533"/>
      <c r="AK15" s="514"/>
      <c r="AL15" s="313"/>
      <c r="AM15" s="310"/>
      <c r="AN15" s="310"/>
      <c r="AO15" s="310"/>
      <c r="AP15" s="310"/>
      <c r="AQ15" s="310"/>
      <c r="AR15" s="310"/>
      <c r="AS15" s="310"/>
      <c r="AT15" s="310"/>
      <c r="AU15" s="310"/>
      <c r="AV15" s="330"/>
      <c r="AZ15" s="118"/>
      <c r="BA15" s="45"/>
      <c r="BM15" s="43"/>
      <c r="BO15" s="121"/>
      <c r="BP15" s="121"/>
      <c r="BU15" s="44"/>
      <c r="BV15" s="44"/>
      <c r="BW15" s="44"/>
      <c r="BX15" s="44"/>
      <c r="BZ15" s="44"/>
      <c r="CF15" s="44"/>
      <c r="CG15" s="44"/>
      <c r="CH15" s="44"/>
      <c r="CI15" s="44"/>
      <c r="CJ15" s="44"/>
      <c r="CM15" s="41"/>
    </row>
    <row r="16" spans="1:96" ht="20.25" customHeight="1" x14ac:dyDescent="0.25">
      <c r="A16" s="495"/>
      <c r="B16" s="151">
        <f t="shared" si="1"/>
        <v>8</v>
      </c>
      <c r="C16" s="381"/>
      <c r="D16" s="371"/>
      <c r="E16" s="381"/>
      <c r="F16" s="390"/>
      <c r="G16" s="368"/>
      <c r="H16" s="368"/>
      <c r="I16" s="390"/>
      <c r="J16" s="368"/>
      <c r="K16" s="394"/>
      <c r="L16" s="397"/>
      <c r="M16" s="381"/>
      <c r="N16" s="384"/>
      <c r="O16" s="387"/>
      <c r="P16" s="390"/>
      <c r="Q16" s="390"/>
      <c r="R16" s="400"/>
      <c r="S16" s="390"/>
      <c r="T16" s="400"/>
      <c r="U16" s="445"/>
      <c r="V16" s="400"/>
      <c r="W16" s="448"/>
      <c r="X16" s="400"/>
      <c r="Y16" s="448"/>
      <c r="Z16" s="400"/>
      <c r="AA16" s="448"/>
      <c r="AB16" s="400"/>
      <c r="AC16" s="390"/>
      <c r="AD16" s="400"/>
      <c r="AE16" s="400"/>
      <c r="AF16" s="368"/>
      <c r="AG16" s="400"/>
      <c r="AH16" s="472"/>
      <c r="AI16" s="457"/>
      <c r="AJ16" s="533"/>
      <c r="AK16" s="514"/>
      <c r="AL16" s="313"/>
      <c r="AM16" s="310"/>
      <c r="AN16" s="310"/>
      <c r="AO16" s="310"/>
      <c r="AP16" s="310"/>
      <c r="AQ16" s="310"/>
      <c r="AR16" s="310"/>
      <c r="AS16" s="310"/>
      <c r="AT16" s="310"/>
      <c r="AU16" s="310"/>
      <c r="AV16" s="330"/>
      <c r="AZ16" s="118"/>
      <c r="BA16" s="45"/>
      <c r="BM16" s="43"/>
      <c r="BO16" s="121"/>
      <c r="BP16" s="121"/>
      <c r="BU16" s="44"/>
      <c r="BV16" s="44"/>
      <c r="BW16" s="44"/>
      <c r="BX16" s="44"/>
      <c r="BZ16" s="44"/>
      <c r="CF16" s="44"/>
      <c r="CG16" s="44"/>
      <c r="CH16" s="44"/>
      <c r="CI16" s="44"/>
      <c r="CJ16" s="44"/>
      <c r="CM16" s="41"/>
    </row>
    <row r="17" spans="1:91" ht="15" thickBot="1" x14ac:dyDescent="0.3">
      <c r="A17" s="496"/>
      <c r="B17" s="172">
        <f t="shared" si="1"/>
        <v>9</v>
      </c>
      <c r="C17" s="382"/>
      <c r="D17" s="372"/>
      <c r="E17" s="382"/>
      <c r="F17" s="391"/>
      <c r="G17" s="369"/>
      <c r="H17" s="369"/>
      <c r="I17" s="391"/>
      <c r="J17" s="369"/>
      <c r="K17" s="395"/>
      <c r="L17" s="398"/>
      <c r="M17" s="382"/>
      <c r="N17" s="385"/>
      <c r="O17" s="388"/>
      <c r="P17" s="391"/>
      <c r="Q17" s="391"/>
      <c r="R17" s="401"/>
      <c r="S17" s="391"/>
      <c r="T17" s="401"/>
      <c r="U17" s="531"/>
      <c r="V17" s="401"/>
      <c r="W17" s="462"/>
      <c r="X17" s="401"/>
      <c r="Y17" s="462"/>
      <c r="Z17" s="401"/>
      <c r="AA17" s="462"/>
      <c r="AB17" s="401"/>
      <c r="AC17" s="391"/>
      <c r="AD17" s="401"/>
      <c r="AE17" s="401"/>
      <c r="AF17" s="369"/>
      <c r="AG17" s="401"/>
      <c r="AH17" s="473"/>
      <c r="AI17" s="458"/>
      <c r="AJ17" s="534"/>
      <c r="AK17" s="515"/>
      <c r="AL17" s="516"/>
      <c r="AM17" s="450"/>
      <c r="AN17" s="450"/>
      <c r="AO17" s="450"/>
      <c r="AP17" s="450"/>
      <c r="AQ17" s="450"/>
      <c r="AR17" s="450"/>
      <c r="AS17" s="450"/>
      <c r="AT17" s="450"/>
      <c r="AU17" s="450"/>
      <c r="AV17" s="451"/>
      <c r="AZ17" s="118"/>
      <c r="BA17" s="45"/>
      <c r="BU17" s="44"/>
      <c r="BV17" s="44"/>
      <c r="BW17" s="44"/>
      <c r="BX17" s="44"/>
      <c r="CM17" s="41"/>
    </row>
    <row r="18" spans="1:91" ht="23.1" customHeight="1" x14ac:dyDescent="0.25">
      <c r="A18" s="361" t="s">
        <v>205</v>
      </c>
      <c r="B18" s="171">
        <v>1</v>
      </c>
      <c r="C18" s="468" t="s">
        <v>263</v>
      </c>
      <c r="D18" s="370" t="s">
        <v>245</v>
      </c>
      <c r="E18" s="468" t="s">
        <v>246</v>
      </c>
      <c r="F18" s="389">
        <v>2</v>
      </c>
      <c r="G18" s="367" t="str">
        <f t="shared" ref="G18" si="2">IF(F18=5,"Mas de una vez al año",IF(F18=4,"Al menos una vez en el ultimo año",IF(F18=3,"Al menos una vez en los ultimos 2 años",IF(F18=2,"Al menos una vez en los ultimos 5 años","No se ha presentado en los ultimos 5 años"))))</f>
        <v>Al menos una vez en los ultimos 5 años</v>
      </c>
      <c r="H18" s="367" t="str">
        <f>CONCATENATE(F$18,I$18)</f>
        <v>24</v>
      </c>
      <c r="I18" s="389">
        <v>4</v>
      </c>
      <c r="J18" s="367" t="str">
        <f t="shared" ref="J18" si="3">IF(I18=5,"Catastrófico",IF(I18=4,"Mayor",IF(I18=3,"Moderado",IF(I18=2,"Menor",IF(I18=1,"Leve","Digite Valor entre 1 y 5")))))</f>
        <v>Mayor</v>
      </c>
      <c r="K18" s="393" t="str">
        <f>IF(J18="Digite Valor entre 1 y 5","",IF(COUNTIF(BU$236:BU$243,CONCATENATE(F18,I18)),BU$235,IF(COUNTIF(BV$236:BV$243,CONCATENATE(F18,I18)),BV$235,IF(COUNTIF(BW$236:BW$239,CONCATENATE(F18,I18)),BW$235,BX$235))))</f>
        <v>Zona de Riesgo Alta</v>
      </c>
      <c r="L18" s="396" t="str">
        <f>IF(K18=BU$235,"E",IF(K18=BV$235,"A",IF(K18=BW$235,"M",IF(K18=BX$235,"B",""))))</f>
        <v>A</v>
      </c>
      <c r="M18" s="380" t="s">
        <v>140</v>
      </c>
      <c r="N18" s="383" t="s">
        <v>293</v>
      </c>
      <c r="O18" s="386" t="s">
        <v>139</v>
      </c>
      <c r="P18" s="389" t="s">
        <v>86</v>
      </c>
      <c r="Q18" s="389" t="s">
        <v>87</v>
      </c>
      <c r="R18" s="399">
        <f t="shared" ref="R18" si="4">IF(Q18="Si",15,0)</f>
        <v>15</v>
      </c>
      <c r="S18" s="389" t="s">
        <v>87</v>
      </c>
      <c r="T18" s="399">
        <f t="shared" ref="T18" si="5">IF(S18="Si",15,0)</f>
        <v>15</v>
      </c>
      <c r="U18" s="444" t="s">
        <v>174</v>
      </c>
      <c r="V18" s="399">
        <f t="shared" ref="V18" si="6">IF(U18="Oportuna",15,0)</f>
        <v>15</v>
      </c>
      <c r="W18" s="447" t="s">
        <v>176</v>
      </c>
      <c r="X18" s="399">
        <f t="shared" ref="X18" si="7">IF(W18="Prevenir",15,10)</f>
        <v>15</v>
      </c>
      <c r="Y18" s="447" t="s">
        <v>179</v>
      </c>
      <c r="Z18" s="399">
        <f t="shared" ref="Z18" si="8">IF(Y18="confiable",15,0)</f>
        <v>15</v>
      </c>
      <c r="AA18" s="447" t="s">
        <v>181</v>
      </c>
      <c r="AB18" s="399">
        <f t="shared" ref="AB18" si="9">IF(AA18="Se investigan",15,0)</f>
        <v>15</v>
      </c>
      <c r="AC18" s="389" t="s">
        <v>183</v>
      </c>
      <c r="AD18" s="399">
        <f t="shared" ref="AD18" si="10">IF(AC18="Completa ",10,5)</f>
        <v>10</v>
      </c>
      <c r="AE18" s="399">
        <f t="shared" ref="AE18" si="11">R18+T18+V18+X18+Z18+AB18+AD18</f>
        <v>100</v>
      </c>
      <c r="AF18" s="367" t="str">
        <f t="shared" ref="AF18" si="12">IF(P18="","",IF(P18="Afecta la Probabilidad",IF(AND(AE18&gt;=0,AE18&lt;=50),"No disminuye la Probabilidad",IF(AND(AE18&gt;50,AE18&lt;=75),"Disminuye la Probabilidad en 1",IF(AND(AE18&gt;75,AE18&lt;=100),"Disminuye la Probabilidad en 2",""))),IF(AND(AE18&gt;=0,AE18&lt;=50),"No disminuye el Impacto",IF(AND(AE18&gt;50,AE18&lt;=75),"Disminuye el Impacto en 1",IF(AND(AE18&gt;75,AE18&lt;=100),"Disminuye el Impacto en 2","")))))</f>
        <v>Disminuye la Probabilidad en 2</v>
      </c>
      <c r="AG18" s="399">
        <f t="shared" ref="AG18" si="13">IF(AE18&lt;=50,0,IF(AND(AE18&gt;50,AE18&lt;=75),1,IF(AND(AE18&gt;75,AE18&lt;=100),2,"")))</f>
        <v>2</v>
      </c>
      <c r="AH18" s="471" t="s">
        <v>294</v>
      </c>
      <c r="AI18" s="456" t="s">
        <v>289</v>
      </c>
      <c r="AJ18" s="532"/>
      <c r="AK18" s="513"/>
      <c r="AL18" s="312"/>
      <c r="AM18" s="309">
        <f>F18</f>
        <v>2</v>
      </c>
      <c r="AN18" s="309">
        <f>IF(P18="Afecta la Probabilidad",AM18-(AM18-AG18),"No aplica")</f>
        <v>2</v>
      </c>
      <c r="AO18" s="309">
        <f>I18</f>
        <v>4</v>
      </c>
      <c r="AP18" s="309" t="str">
        <f>IF(P18="Afecta el Impacto",AO18-(AO18-AG18),"No aplica")</f>
        <v>No aplica</v>
      </c>
      <c r="AQ18" s="309" t="str">
        <f>IF(Matriz!P18="Afecta el Impacto",CONCATENATE(AM18,AP18),CONCATENATE(AN18,AO18))</f>
        <v>24</v>
      </c>
      <c r="AR18" s="309">
        <f>IF(P18="","",SUMIF(P18:P26,"Afecta la Probabilidad",AN18:AN26))</f>
        <v>2</v>
      </c>
      <c r="AS18" s="309">
        <f>IF(P18="","",SUMIF(P18:P26,"Afecta el Impacto",AP18:AP26))</f>
        <v>0</v>
      </c>
      <c r="AT18" s="309">
        <f>IF(AR18="","",IF(F18-AR18&lt;=0,1,F18-AR18))</f>
        <v>1</v>
      </c>
      <c r="AU18" s="309" t="str">
        <f t="shared" ref="AU18" si="14">CONCATENATE(AT18,AV18)</f>
        <v>14</v>
      </c>
      <c r="AV18" s="329">
        <f>IF(I18="","",IF(I18-AS18&lt;0,1,I18-AS18))</f>
        <v>4</v>
      </c>
      <c r="CM18" s="41"/>
    </row>
    <row r="19" spans="1:91" ht="14.25" customHeight="1" x14ac:dyDescent="0.25">
      <c r="A19" s="362"/>
      <c r="B19" s="151">
        <f>B18+1</f>
        <v>2</v>
      </c>
      <c r="C19" s="469"/>
      <c r="D19" s="371"/>
      <c r="E19" s="469"/>
      <c r="F19" s="390"/>
      <c r="G19" s="368"/>
      <c r="H19" s="368"/>
      <c r="I19" s="390"/>
      <c r="J19" s="368"/>
      <c r="K19" s="394"/>
      <c r="L19" s="397"/>
      <c r="M19" s="381"/>
      <c r="N19" s="384"/>
      <c r="O19" s="387"/>
      <c r="P19" s="390"/>
      <c r="Q19" s="390"/>
      <c r="R19" s="400"/>
      <c r="S19" s="390"/>
      <c r="T19" s="400"/>
      <c r="U19" s="445"/>
      <c r="V19" s="400"/>
      <c r="W19" s="448"/>
      <c r="X19" s="400"/>
      <c r="Y19" s="448"/>
      <c r="Z19" s="400"/>
      <c r="AA19" s="448"/>
      <c r="AB19" s="400"/>
      <c r="AC19" s="390"/>
      <c r="AD19" s="400"/>
      <c r="AE19" s="400"/>
      <c r="AF19" s="368"/>
      <c r="AG19" s="400"/>
      <c r="AH19" s="472"/>
      <c r="AI19" s="457"/>
      <c r="AJ19" s="533"/>
      <c r="AK19" s="514"/>
      <c r="AL19" s="313"/>
      <c r="AM19" s="310"/>
      <c r="AN19" s="310"/>
      <c r="AO19" s="310"/>
      <c r="AP19" s="310"/>
      <c r="AQ19" s="310"/>
      <c r="AR19" s="310"/>
      <c r="AS19" s="310"/>
      <c r="AT19" s="310"/>
      <c r="AU19" s="310"/>
      <c r="AV19" s="330"/>
      <c r="BM19" s="43"/>
      <c r="CM19" s="41"/>
    </row>
    <row r="20" spans="1:91" ht="16.05" customHeight="1" x14ac:dyDescent="0.25">
      <c r="A20" s="362"/>
      <c r="B20" s="151">
        <f t="shared" ref="B20:B26" si="15">B19+1</f>
        <v>3</v>
      </c>
      <c r="C20" s="469"/>
      <c r="D20" s="371"/>
      <c r="E20" s="469"/>
      <c r="F20" s="390"/>
      <c r="G20" s="368"/>
      <c r="H20" s="368"/>
      <c r="I20" s="390"/>
      <c r="J20" s="368"/>
      <c r="K20" s="394"/>
      <c r="L20" s="397"/>
      <c r="M20" s="381"/>
      <c r="N20" s="384"/>
      <c r="O20" s="387"/>
      <c r="P20" s="390"/>
      <c r="Q20" s="390"/>
      <c r="R20" s="400"/>
      <c r="S20" s="390"/>
      <c r="T20" s="400"/>
      <c r="U20" s="445"/>
      <c r="V20" s="400"/>
      <c r="W20" s="448"/>
      <c r="X20" s="400"/>
      <c r="Y20" s="448"/>
      <c r="Z20" s="400"/>
      <c r="AA20" s="448"/>
      <c r="AB20" s="400"/>
      <c r="AC20" s="390"/>
      <c r="AD20" s="400"/>
      <c r="AE20" s="400"/>
      <c r="AF20" s="368"/>
      <c r="AG20" s="400"/>
      <c r="AH20" s="472"/>
      <c r="AI20" s="457"/>
      <c r="AJ20" s="533"/>
      <c r="AK20" s="514"/>
      <c r="AL20" s="313"/>
      <c r="AM20" s="310"/>
      <c r="AN20" s="310"/>
      <c r="AO20" s="310"/>
      <c r="AP20" s="310"/>
      <c r="AQ20" s="310"/>
      <c r="AR20" s="310"/>
      <c r="AS20" s="310"/>
      <c r="AT20" s="310"/>
      <c r="AU20" s="310"/>
      <c r="AV20" s="330"/>
      <c r="BM20" s="43"/>
      <c r="CM20" s="41"/>
    </row>
    <row r="21" spans="1:91" ht="19.05" customHeight="1" x14ac:dyDescent="0.25">
      <c r="A21" s="362"/>
      <c r="B21" s="151">
        <f t="shared" si="15"/>
        <v>4</v>
      </c>
      <c r="C21" s="469"/>
      <c r="D21" s="371"/>
      <c r="E21" s="469"/>
      <c r="F21" s="390"/>
      <c r="G21" s="368"/>
      <c r="H21" s="368"/>
      <c r="I21" s="390"/>
      <c r="J21" s="368"/>
      <c r="K21" s="394"/>
      <c r="L21" s="397"/>
      <c r="M21" s="381"/>
      <c r="N21" s="384"/>
      <c r="O21" s="387"/>
      <c r="P21" s="390"/>
      <c r="Q21" s="390"/>
      <c r="R21" s="400"/>
      <c r="S21" s="390"/>
      <c r="T21" s="400"/>
      <c r="U21" s="445"/>
      <c r="V21" s="400"/>
      <c r="W21" s="448"/>
      <c r="X21" s="400"/>
      <c r="Y21" s="448"/>
      <c r="Z21" s="400"/>
      <c r="AA21" s="448"/>
      <c r="AB21" s="400"/>
      <c r="AC21" s="390"/>
      <c r="AD21" s="400"/>
      <c r="AE21" s="400"/>
      <c r="AF21" s="368"/>
      <c r="AG21" s="400"/>
      <c r="AH21" s="472"/>
      <c r="AI21" s="457"/>
      <c r="AJ21" s="533"/>
      <c r="AK21" s="514"/>
      <c r="AL21" s="313"/>
      <c r="AM21" s="310"/>
      <c r="AN21" s="310"/>
      <c r="AO21" s="310"/>
      <c r="AP21" s="310"/>
      <c r="AQ21" s="310"/>
      <c r="AR21" s="310"/>
      <c r="AS21" s="310"/>
      <c r="AT21" s="310"/>
      <c r="AU21" s="310"/>
      <c r="AV21" s="330"/>
      <c r="BM21" s="43"/>
      <c r="CM21" s="41"/>
    </row>
    <row r="22" spans="1:91" ht="18" customHeight="1" x14ac:dyDescent="0.25">
      <c r="A22" s="362"/>
      <c r="B22" s="151">
        <f t="shared" si="15"/>
        <v>5</v>
      </c>
      <c r="C22" s="469"/>
      <c r="D22" s="371"/>
      <c r="E22" s="469"/>
      <c r="F22" s="390"/>
      <c r="G22" s="368"/>
      <c r="H22" s="368"/>
      <c r="I22" s="390"/>
      <c r="J22" s="368"/>
      <c r="K22" s="394"/>
      <c r="L22" s="397"/>
      <c r="M22" s="381"/>
      <c r="N22" s="384"/>
      <c r="O22" s="387"/>
      <c r="P22" s="390"/>
      <c r="Q22" s="390"/>
      <c r="R22" s="400"/>
      <c r="S22" s="390"/>
      <c r="T22" s="400"/>
      <c r="U22" s="445"/>
      <c r="V22" s="400"/>
      <c r="W22" s="448"/>
      <c r="X22" s="400"/>
      <c r="Y22" s="448"/>
      <c r="Z22" s="400"/>
      <c r="AA22" s="448"/>
      <c r="AB22" s="400"/>
      <c r="AC22" s="390"/>
      <c r="AD22" s="400"/>
      <c r="AE22" s="400"/>
      <c r="AF22" s="368"/>
      <c r="AG22" s="400"/>
      <c r="AH22" s="472"/>
      <c r="AI22" s="457"/>
      <c r="AJ22" s="533"/>
      <c r="AK22" s="514"/>
      <c r="AL22" s="313"/>
      <c r="AM22" s="310"/>
      <c r="AN22" s="310"/>
      <c r="AO22" s="310"/>
      <c r="AP22" s="310"/>
      <c r="AQ22" s="310"/>
      <c r="AR22" s="310"/>
      <c r="AS22" s="310"/>
      <c r="AT22" s="310"/>
      <c r="AU22" s="310"/>
      <c r="AV22" s="330"/>
      <c r="BM22" s="43"/>
      <c r="CM22" s="41"/>
    </row>
    <row r="23" spans="1:91" ht="26.25" customHeight="1" x14ac:dyDescent="0.25">
      <c r="A23" s="362"/>
      <c r="B23" s="151">
        <f t="shared" si="15"/>
        <v>6</v>
      </c>
      <c r="C23" s="469"/>
      <c r="D23" s="371"/>
      <c r="E23" s="469"/>
      <c r="F23" s="390"/>
      <c r="G23" s="368"/>
      <c r="H23" s="368"/>
      <c r="I23" s="390"/>
      <c r="J23" s="368"/>
      <c r="K23" s="394"/>
      <c r="L23" s="397"/>
      <c r="M23" s="381"/>
      <c r="N23" s="384"/>
      <c r="O23" s="387"/>
      <c r="P23" s="390"/>
      <c r="Q23" s="390"/>
      <c r="R23" s="400"/>
      <c r="S23" s="390"/>
      <c r="T23" s="400"/>
      <c r="U23" s="445"/>
      <c r="V23" s="400"/>
      <c r="W23" s="448"/>
      <c r="X23" s="400"/>
      <c r="Y23" s="448"/>
      <c r="Z23" s="400"/>
      <c r="AA23" s="448"/>
      <c r="AB23" s="400"/>
      <c r="AC23" s="390"/>
      <c r="AD23" s="400"/>
      <c r="AE23" s="400"/>
      <c r="AF23" s="368"/>
      <c r="AG23" s="400"/>
      <c r="AH23" s="472"/>
      <c r="AI23" s="457"/>
      <c r="AJ23" s="533"/>
      <c r="AK23" s="514"/>
      <c r="AL23" s="313"/>
      <c r="AM23" s="310"/>
      <c r="AN23" s="310"/>
      <c r="AO23" s="310"/>
      <c r="AP23" s="310"/>
      <c r="AQ23" s="310"/>
      <c r="AR23" s="310"/>
      <c r="AS23" s="310"/>
      <c r="AT23" s="310"/>
      <c r="AU23" s="310"/>
      <c r="AV23" s="330"/>
      <c r="BM23" s="43"/>
      <c r="CM23" s="41"/>
    </row>
    <row r="24" spans="1:91" ht="34.5" customHeight="1" x14ac:dyDescent="0.25">
      <c r="A24" s="362"/>
      <c r="B24" s="151">
        <f t="shared" si="15"/>
        <v>7</v>
      </c>
      <c r="C24" s="469"/>
      <c r="D24" s="371"/>
      <c r="E24" s="469"/>
      <c r="F24" s="390"/>
      <c r="G24" s="368"/>
      <c r="H24" s="368"/>
      <c r="I24" s="390"/>
      <c r="J24" s="368"/>
      <c r="K24" s="394"/>
      <c r="L24" s="397"/>
      <c r="M24" s="381"/>
      <c r="N24" s="384"/>
      <c r="O24" s="387"/>
      <c r="P24" s="390"/>
      <c r="Q24" s="390"/>
      <c r="R24" s="400"/>
      <c r="S24" s="390"/>
      <c r="T24" s="400"/>
      <c r="U24" s="445"/>
      <c r="V24" s="400"/>
      <c r="W24" s="448"/>
      <c r="X24" s="400"/>
      <c r="Y24" s="448"/>
      <c r="Z24" s="400"/>
      <c r="AA24" s="448"/>
      <c r="AB24" s="400"/>
      <c r="AC24" s="390"/>
      <c r="AD24" s="400"/>
      <c r="AE24" s="400"/>
      <c r="AF24" s="368"/>
      <c r="AG24" s="400"/>
      <c r="AH24" s="472"/>
      <c r="AI24" s="457"/>
      <c r="AJ24" s="533"/>
      <c r="AK24" s="514"/>
      <c r="AL24" s="313"/>
      <c r="AM24" s="310"/>
      <c r="AN24" s="310"/>
      <c r="AO24" s="310"/>
      <c r="AP24" s="310"/>
      <c r="AQ24" s="310"/>
      <c r="AR24" s="310"/>
      <c r="AS24" s="310"/>
      <c r="AT24" s="310"/>
      <c r="AU24" s="310"/>
      <c r="AV24" s="330"/>
      <c r="BM24" s="43"/>
      <c r="BU24" s="44"/>
      <c r="BV24" s="44"/>
      <c r="BW24" s="44"/>
      <c r="BX24" s="44"/>
    </row>
    <row r="25" spans="1:91" ht="38.25" customHeight="1" x14ac:dyDescent="0.25">
      <c r="A25" s="362"/>
      <c r="B25" s="151">
        <f t="shared" si="15"/>
        <v>8</v>
      </c>
      <c r="C25" s="469"/>
      <c r="D25" s="371"/>
      <c r="E25" s="469"/>
      <c r="F25" s="390"/>
      <c r="G25" s="368"/>
      <c r="H25" s="368"/>
      <c r="I25" s="390"/>
      <c r="J25" s="368"/>
      <c r="K25" s="394"/>
      <c r="L25" s="397"/>
      <c r="M25" s="381"/>
      <c r="N25" s="384"/>
      <c r="O25" s="387"/>
      <c r="P25" s="390"/>
      <c r="Q25" s="390"/>
      <c r="R25" s="400"/>
      <c r="S25" s="390"/>
      <c r="T25" s="400"/>
      <c r="U25" s="445"/>
      <c r="V25" s="400"/>
      <c r="W25" s="448"/>
      <c r="X25" s="400"/>
      <c r="Y25" s="448"/>
      <c r="Z25" s="400"/>
      <c r="AA25" s="448"/>
      <c r="AB25" s="400"/>
      <c r="AC25" s="390"/>
      <c r="AD25" s="400"/>
      <c r="AE25" s="400"/>
      <c r="AF25" s="368"/>
      <c r="AG25" s="400"/>
      <c r="AH25" s="472"/>
      <c r="AI25" s="457"/>
      <c r="AJ25" s="533"/>
      <c r="AK25" s="514"/>
      <c r="AL25" s="313"/>
      <c r="AM25" s="310"/>
      <c r="AN25" s="310"/>
      <c r="AO25" s="310"/>
      <c r="AP25" s="310"/>
      <c r="AQ25" s="310"/>
      <c r="AR25" s="310"/>
      <c r="AS25" s="310"/>
      <c r="AT25" s="310"/>
      <c r="AU25" s="310"/>
      <c r="AV25" s="330"/>
      <c r="BM25" s="43"/>
      <c r="BU25" s="44"/>
      <c r="BV25" s="44"/>
      <c r="BW25" s="44"/>
      <c r="BX25" s="44"/>
    </row>
    <row r="26" spans="1:91" ht="21" customHeight="1" thickBot="1" x14ac:dyDescent="0.3">
      <c r="A26" s="363"/>
      <c r="B26" s="172">
        <f t="shared" si="15"/>
        <v>9</v>
      </c>
      <c r="C26" s="470"/>
      <c r="D26" s="392"/>
      <c r="E26" s="470"/>
      <c r="F26" s="391"/>
      <c r="G26" s="369"/>
      <c r="H26" s="369"/>
      <c r="I26" s="391"/>
      <c r="J26" s="369"/>
      <c r="K26" s="395"/>
      <c r="L26" s="398"/>
      <c r="M26" s="382"/>
      <c r="N26" s="419"/>
      <c r="O26" s="388"/>
      <c r="P26" s="391"/>
      <c r="Q26" s="391"/>
      <c r="R26" s="401"/>
      <c r="S26" s="391"/>
      <c r="T26" s="401"/>
      <c r="U26" s="531"/>
      <c r="V26" s="401"/>
      <c r="W26" s="462"/>
      <c r="X26" s="401"/>
      <c r="Y26" s="462"/>
      <c r="Z26" s="401"/>
      <c r="AA26" s="462"/>
      <c r="AB26" s="401"/>
      <c r="AC26" s="391"/>
      <c r="AD26" s="401"/>
      <c r="AE26" s="401"/>
      <c r="AF26" s="369"/>
      <c r="AG26" s="401"/>
      <c r="AH26" s="559"/>
      <c r="AI26" s="458"/>
      <c r="AJ26" s="534"/>
      <c r="AK26" s="515"/>
      <c r="AL26" s="516"/>
      <c r="AM26" s="450"/>
      <c r="AN26" s="450"/>
      <c r="AO26" s="450"/>
      <c r="AP26" s="450"/>
      <c r="AQ26" s="450"/>
      <c r="AR26" s="450"/>
      <c r="AS26" s="450"/>
      <c r="AT26" s="450"/>
      <c r="AU26" s="450"/>
      <c r="AV26" s="451"/>
      <c r="BM26" s="43"/>
      <c r="BU26" s="44"/>
      <c r="BV26" s="44"/>
      <c r="BW26" s="44"/>
      <c r="BX26" s="44"/>
    </row>
    <row r="27" spans="1:91" ht="23.25" customHeight="1" x14ac:dyDescent="0.25">
      <c r="A27" s="361" t="s">
        <v>208</v>
      </c>
      <c r="B27" s="173">
        <v>1</v>
      </c>
      <c r="C27" s="471" t="s">
        <v>210</v>
      </c>
      <c r="D27" s="370" t="s">
        <v>209</v>
      </c>
      <c r="E27" s="380" t="s">
        <v>247</v>
      </c>
      <c r="F27" s="389">
        <v>2</v>
      </c>
      <c r="G27" s="367" t="str">
        <f t="shared" ref="G27" si="16">IF(F27=5,"Mas de una vez al año",IF(F27=4,"Al menos una vez en el ultimo año",IF(F27=3,"Al menos una vez en los ultimos 2 años",IF(F27=2,"Al menos una vez en los ultimos 5 años","No se ha presentado en los ultimos 5 años"))))</f>
        <v>Al menos una vez en los ultimos 5 años</v>
      </c>
      <c r="H27" s="367" t="str">
        <f>CONCATENATE(F$27,I$27)</f>
        <v>24</v>
      </c>
      <c r="I27" s="389">
        <v>4</v>
      </c>
      <c r="J27" s="367" t="str">
        <f t="shared" ref="J27" si="17">IF(I27=5,"Catastrófico",IF(I27=4,"Mayor",IF(I27=3,"Moderado",IF(I27=2,"Menor",IF(I27=1,"Leve","Digite Valor entre 1 y 5")))))</f>
        <v>Mayor</v>
      </c>
      <c r="K27" s="393" t="str">
        <f>IF(J27="Digite Valor entre 1 y 5","",IF(COUNTIF(BU$236:BU$243,CONCATENATE(F27,I27)),BU$235,IF(COUNTIF(BV$236:BV$243,CONCATENATE(F27,I27)),BV$235,IF(COUNTIF(BW$236:BW$239,CONCATENATE(F27,I27)),BW$235,BX$235))))</f>
        <v>Zona de Riesgo Alta</v>
      </c>
      <c r="L27" s="396" t="str">
        <f>IF(K27=BU$235,"E",IF(K27=BV$235,"A",IF(K27=BW$235,"M",IF(K27=BX$235,"B",""))))</f>
        <v>A</v>
      </c>
      <c r="M27" s="380" t="s">
        <v>140</v>
      </c>
      <c r="N27" s="383" t="s">
        <v>310</v>
      </c>
      <c r="O27" s="386" t="s">
        <v>109</v>
      </c>
      <c r="P27" s="389" t="s">
        <v>86</v>
      </c>
      <c r="Q27" s="389" t="s">
        <v>87</v>
      </c>
      <c r="R27" s="399">
        <f t="shared" ref="R27" si="18">IF(Q27="Si",15,0)</f>
        <v>15</v>
      </c>
      <c r="S27" s="389" t="s">
        <v>87</v>
      </c>
      <c r="T27" s="399">
        <f t="shared" ref="T27" si="19">IF(S27="Si",15,0)</f>
        <v>15</v>
      </c>
      <c r="U27" s="444" t="s">
        <v>174</v>
      </c>
      <c r="V27" s="399">
        <f t="shared" ref="V27" si="20">IF(U27="Oportuna",15,0)</f>
        <v>15</v>
      </c>
      <c r="W27" s="447" t="s">
        <v>176</v>
      </c>
      <c r="X27" s="399">
        <f t="shared" ref="X27" si="21">IF(W27="Prevenir",15,10)</f>
        <v>15</v>
      </c>
      <c r="Y27" s="447" t="s">
        <v>179</v>
      </c>
      <c r="Z27" s="399">
        <f t="shared" ref="Z27" si="22">IF(Y27="confiable",15,0)</f>
        <v>15</v>
      </c>
      <c r="AA27" s="447" t="s">
        <v>181</v>
      </c>
      <c r="AB27" s="399">
        <f t="shared" ref="AB27" si="23">IF(AA27="Se investigan",15,0)</f>
        <v>15</v>
      </c>
      <c r="AC27" s="389" t="s">
        <v>183</v>
      </c>
      <c r="AD27" s="399">
        <f t="shared" ref="AD27" si="24">IF(AC27="Completa ",10,5)</f>
        <v>10</v>
      </c>
      <c r="AE27" s="399">
        <f t="shared" ref="AE27" si="25">R27+T27+V27+X27+Z27+AB27+AD27</f>
        <v>100</v>
      </c>
      <c r="AF27" s="367" t="str">
        <f t="shared" ref="AF27" si="26">IF(P27="","",IF(P27="Afecta la Probabilidad",IF(AND(AE27&gt;=0,AE27&lt;=50),"No disminuye la Probabilidad",IF(AND(AE27&gt;50,AE27&lt;=75),"Disminuye la Probabilidad en 1",IF(AND(AE27&gt;75,AE27&lt;=100),"Disminuye la Probabilidad en 2",""))),IF(AND(AE27&gt;=0,AE27&lt;=50),"No disminuye el Impacto",IF(AND(AE27&gt;50,AE27&lt;=75),"Disminuye el Impacto en 1",IF(AND(AE27&gt;75,AE27&lt;=100),"Disminuye el Impacto en 2","")))))</f>
        <v>Disminuye la Probabilidad en 2</v>
      </c>
      <c r="AG27" s="399">
        <f t="shared" ref="AG27" si="27">IF(AE27&lt;=50,0,IF(AND(AE27&gt;50,AE27&lt;=75),1,IF(AND(AE27&gt;75,AE27&lt;=100),2,"")))</f>
        <v>2</v>
      </c>
      <c r="AH27" s="471" t="s">
        <v>303</v>
      </c>
      <c r="AI27" s="456" t="s">
        <v>264</v>
      </c>
      <c r="AJ27" s="532"/>
      <c r="AK27" s="513"/>
      <c r="AL27" s="312"/>
      <c r="AM27" s="309">
        <f>F27</f>
        <v>2</v>
      </c>
      <c r="AN27" s="309">
        <f>IF(P27="Afecta la Probabilidad",AM27-(AM27-AG27),"No aplica")</f>
        <v>2</v>
      </c>
      <c r="AO27" s="309">
        <f>I27</f>
        <v>4</v>
      </c>
      <c r="AP27" s="309" t="str">
        <f>IF(P27="Afecta el Impacto",AO27-(AO27-AG27),"No aplica")</f>
        <v>No aplica</v>
      </c>
      <c r="AQ27" s="309" t="str">
        <f>IF(Matriz!P27="Afecta el Impacto",CONCATENATE(AM27,AP27),CONCATENATE(AN27,AO27))</f>
        <v>24</v>
      </c>
      <c r="AR27" s="309">
        <f>IF(P27="","",SUMIF(P27:P35,"Afecta la Probabilidad",AN27:AN35))</f>
        <v>2</v>
      </c>
      <c r="AS27" s="309">
        <f>IF(P27="","",SUMIF(P27:P35,"Afecta el Impacto",AP27:AP35))</f>
        <v>0</v>
      </c>
      <c r="AT27" s="309">
        <f>IF(AR27="","",IF(F27-AR27&lt;=0,1,F27-AR27))</f>
        <v>1</v>
      </c>
      <c r="AU27" s="309" t="str">
        <f t="shared" ref="AU27" si="28">CONCATENATE(AT27,AV27)</f>
        <v>14</v>
      </c>
      <c r="AV27" s="329">
        <f>IF(I27="","",IF(I27-AS27&lt;0,1,I27-AS27))</f>
        <v>4</v>
      </c>
      <c r="BM27" s="43"/>
      <c r="BU27" s="44"/>
      <c r="BV27" s="44"/>
      <c r="BW27" s="44"/>
      <c r="BX27" s="44"/>
    </row>
    <row r="28" spans="1:91" ht="33" customHeight="1" x14ac:dyDescent="0.25">
      <c r="A28" s="362"/>
      <c r="B28" s="174">
        <f>B27+1</f>
        <v>2</v>
      </c>
      <c r="C28" s="472"/>
      <c r="D28" s="371"/>
      <c r="E28" s="381"/>
      <c r="F28" s="390"/>
      <c r="G28" s="368"/>
      <c r="H28" s="368"/>
      <c r="I28" s="390"/>
      <c r="J28" s="368"/>
      <c r="K28" s="394"/>
      <c r="L28" s="397"/>
      <c r="M28" s="381"/>
      <c r="N28" s="384"/>
      <c r="O28" s="387"/>
      <c r="P28" s="390"/>
      <c r="Q28" s="390"/>
      <c r="R28" s="400"/>
      <c r="S28" s="390"/>
      <c r="T28" s="400"/>
      <c r="U28" s="445"/>
      <c r="V28" s="400"/>
      <c r="W28" s="448"/>
      <c r="X28" s="400"/>
      <c r="Y28" s="448"/>
      <c r="Z28" s="400"/>
      <c r="AA28" s="448"/>
      <c r="AB28" s="400"/>
      <c r="AC28" s="390"/>
      <c r="AD28" s="400"/>
      <c r="AE28" s="400"/>
      <c r="AF28" s="368"/>
      <c r="AG28" s="400"/>
      <c r="AH28" s="472"/>
      <c r="AI28" s="457"/>
      <c r="AJ28" s="533"/>
      <c r="AK28" s="514"/>
      <c r="AL28" s="313"/>
      <c r="AM28" s="310"/>
      <c r="AN28" s="310"/>
      <c r="AO28" s="310"/>
      <c r="AP28" s="310"/>
      <c r="AQ28" s="310"/>
      <c r="AR28" s="310"/>
      <c r="AS28" s="310"/>
      <c r="AT28" s="310"/>
      <c r="AU28" s="310"/>
      <c r="AV28" s="330"/>
      <c r="BM28" s="43"/>
      <c r="BU28" s="44"/>
      <c r="BV28" s="44"/>
      <c r="BW28" s="44"/>
      <c r="BX28" s="44"/>
    </row>
    <row r="29" spans="1:91" ht="23.25" customHeight="1" x14ac:dyDescent="0.25">
      <c r="A29" s="362"/>
      <c r="B29" s="174">
        <f t="shared" ref="B29:B35" si="29">B28+1</f>
        <v>3</v>
      </c>
      <c r="C29" s="472"/>
      <c r="D29" s="371"/>
      <c r="E29" s="381"/>
      <c r="F29" s="390"/>
      <c r="G29" s="368"/>
      <c r="H29" s="368"/>
      <c r="I29" s="390"/>
      <c r="J29" s="368"/>
      <c r="K29" s="394"/>
      <c r="L29" s="397"/>
      <c r="M29" s="381"/>
      <c r="N29" s="384"/>
      <c r="O29" s="387"/>
      <c r="P29" s="390"/>
      <c r="Q29" s="390"/>
      <c r="R29" s="400"/>
      <c r="S29" s="390"/>
      <c r="T29" s="400"/>
      <c r="U29" s="445"/>
      <c r="V29" s="400"/>
      <c r="W29" s="448"/>
      <c r="X29" s="400"/>
      <c r="Y29" s="448"/>
      <c r="Z29" s="400"/>
      <c r="AA29" s="448"/>
      <c r="AB29" s="400"/>
      <c r="AC29" s="390"/>
      <c r="AD29" s="400"/>
      <c r="AE29" s="400"/>
      <c r="AF29" s="368"/>
      <c r="AG29" s="400"/>
      <c r="AH29" s="472"/>
      <c r="AI29" s="457"/>
      <c r="AJ29" s="533"/>
      <c r="AK29" s="514"/>
      <c r="AL29" s="313"/>
      <c r="AM29" s="310"/>
      <c r="AN29" s="310"/>
      <c r="AO29" s="310"/>
      <c r="AP29" s="310"/>
      <c r="AQ29" s="310"/>
      <c r="AR29" s="310"/>
      <c r="AS29" s="310"/>
      <c r="AT29" s="310"/>
      <c r="AU29" s="310"/>
      <c r="AV29" s="330"/>
      <c r="BM29" s="43"/>
      <c r="BU29" s="44"/>
      <c r="BV29" s="44"/>
      <c r="BW29" s="44"/>
      <c r="BX29" s="44"/>
    </row>
    <row r="30" spans="1:91" ht="19.05" customHeight="1" x14ac:dyDescent="0.25">
      <c r="A30" s="362"/>
      <c r="B30" s="174">
        <f t="shared" si="29"/>
        <v>4</v>
      </c>
      <c r="C30" s="472"/>
      <c r="D30" s="371"/>
      <c r="E30" s="381"/>
      <c r="F30" s="390"/>
      <c r="G30" s="368"/>
      <c r="H30" s="368"/>
      <c r="I30" s="390"/>
      <c r="J30" s="368"/>
      <c r="K30" s="394"/>
      <c r="L30" s="397"/>
      <c r="M30" s="381"/>
      <c r="N30" s="384"/>
      <c r="O30" s="387"/>
      <c r="P30" s="390"/>
      <c r="Q30" s="390"/>
      <c r="R30" s="400"/>
      <c r="S30" s="390"/>
      <c r="T30" s="400"/>
      <c r="U30" s="445"/>
      <c r="V30" s="400"/>
      <c r="W30" s="448"/>
      <c r="X30" s="400"/>
      <c r="Y30" s="448"/>
      <c r="Z30" s="400"/>
      <c r="AA30" s="448"/>
      <c r="AB30" s="400"/>
      <c r="AC30" s="390"/>
      <c r="AD30" s="400"/>
      <c r="AE30" s="400"/>
      <c r="AF30" s="368"/>
      <c r="AG30" s="400"/>
      <c r="AH30" s="472"/>
      <c r="AI30" s="457"/>
      <c r="AJ30" s="533"/>
      <c r="AK30" s="514"/>
      <c r="AL30" s="313"/>
      <c r="AM30" s="310"/>
      <c r="AN30" s="310"/>
      <c r="AO30" s="310"/>
      <c r="AP30" s="310"/>
      <c r="AQ30" s="310"/>
      <c r="AR30" s="310"/>
      <c r="AS30" s="310"/>
      <c r="AT30" s="310"/>
      <c r="AU30" s="310"/>
      <c r="AV30" s="330"/>
      <c r="BM30" s="43"/>
      <c r="BU30" s="44"/>
      <c r="BV30" s="44"/>
      <c r="BW30" s="44"/>
      <c r="BX30" s="44"/>
    </row>
    <row r="31" spans="1:91" ht="19.5" customHeight="1" x14ac:dyDescent="0.25">
      <c r="A31" s="362"/>
      <c r="B31" s="174">
        <f t="shared" si="29"/>
        <v>5</v>
      </c>
      <c r="C31" s="472"/>
      <c r="D31" s="371"/>
      <c r="E31" s="381"/>
      <c r="F31" s="390"/>
      <c r="G31" s="368"/>
      <c r="H31" s="368"/>
      <c r="I31" s="390"/>
      <c r="J31" s="368"/>
      <c r="K31" s="394"/>
      <c r="L31" s="397"/>
      <c r="M31" s="381"/>
      <c r="N31" s="384"/>
      <c r="O31" s="387"/>
      <c r="P31" s="390"/>
      <c r="Q31" s="390"/>
      <c r="R31" s="400"/>
      <c r="S31" s="390"/>
      <c r="T31" s="400"/>
      <c r="U31" s="445"/>
      <c r="V31" s="400"/>
      <c r="W31" s="448"/>
      <c r="X31" s="400"/>
      <c r="Y31" s="448"/>
      <c r="Z31" s="400"/>
      <c r="AA31" s="448"/>
      <c r="AB31" s="400"/>
      <c r="AC31" s="390"/>
      <c r="AD31" s="400"/>
      <c r="AE31" s="400"/>
      <c r="AF31" s="368"/>
      <c r="AG31" s="400"/>
      <c r="AH31" s="472"/>
      <c r="AI31" s="457"/>
      <c r="AJ31" s="533"/>
      <c r="AK31" s="514"/>
      <c r="AL31" s="313"/>
      <c r="AM31" s="310"/>
      <c r="AN31" s="310"/>
      <c r="AO31" s="310"/>
      <c r="AP31" s="310"/>
      <c r="AQ31" s="310"/>
      <c r="AR31" s="310"/>
      <c r="AS31" s="310"/>
      <c r="AT31" s="310"/>
      <c r="AU31" s="310"/>
      <c r="AV31" s="330"/>
      <c r="BM31" s="43"/>
      <c r="BU31" s="44"/>
      <c r="BV31" s="44"/>
      <c r="BW31" s="44"/>
      <c r="BX31" s="44"/>
    </row>
    <row r="32" spans="1:91" ht="19.5" customHeight="1" x14ac:dyDescent="0.25">
      <c r="A32" s="362"/>
      <c r="B32" s="174">
        <f t="shared" si="29"/>
        <v>6</v>
      </c>
      <c r="C32" s="472"/>
      <c r="D32" s="371"/>
      <c r="E32" s="381"/>
      <c r="F32" s="390"/>
      <c r="G32" s="368"/>
      <c r="H32" s="368"/>
      <c r="I32" s="390"/>
      <c r="J32" s="368"/>
      <c r="K32" s="394"/>
      <c r="L32" s="397"/>
      <c r="M32" s="381"/>
      <c r="N32" s="384"/>
      <c r="O32" s="387"/>
      <c r="P32" s="390"/>
      <c r="Q32" s="390"/>
      <c r="R32" s="400"/>
      <c r="S32" s="390"/>
      <c r="T32" s="400"/>
      <c r="U32" s="445"/>
      <c r="V32" s="400"/>
      <c r="W32" s="448"/>
      <c r="X32" s="400"/>
      <c r="Y32" s="448"/>
      <c r="Z32" s="400"/>
      <c r="AA32" s="448"/>
      <c r="AB32" s="400"/>
      <c r="AC32" s="390"/>
      <c r="AD32" s="400"/>
      <c r="AE32" s="400"/>
      <c r="AF32" s="368"/>
      <c r="AG32" s="400"/>
      <c r="AH32" s="472"/>
      <c r="AI32" s="457"/>
      <c r="AJ32" s="533"/>
      <c r="AK32" s="514"/>
      <c r="AL32" s="313"/>
      <c r="AM32" s="310"/>
      <c r="AN32" s="310"/>
      <c r="AO32" s="310"/>
      <c r="AP32" s="310"/>
      <c r="AQ32" s="310"/>
      <c r="AR32" s="310"/>
      <c r="AS32" s="310"/>
      <c r="AT32" s="310"/>
      <c r="AU32" s="310"/>
      <c r="AV32" s="330"/>
      <c r="BM32" s="43"/>
      <c r="BU32" s="44"/>
      <c r="BV32" s="44"/>
      <c r="BW32" s="44"/>
      <c r="BX32" s="44"/>
    </row>
    <row r="33" spans="1:76" ht="18" customHeight="1" x14ac:dyDescent="0.25">
      <c r="A33" s="362"/>
      <c r="B33" s="174">
        <f t="shared" si="29"/>
        <v>7</v>
      </c>
      <c r="C33" s="472"/>
      <c r="D33" s="371"/>
      <c r="E33" s="381"/>
      <c r="F33" s="390"/>
      <c r="G33" s="368"/>
      <c r="H33" s="368"/>
      <c r="I33" s="390"/>
      <c r="J33" s="368"/>
      <c r="K33" s="394"/>
      <c r="L33" s="397"/>
      <c r="M33" s="381"/>
      <c r="N33" s="384"/>
      <c r="O33" s="387"/>
      <c r="P33" s="390"/>
      <c r="Q33" s="390"/>
      <c r="R33" s="400"/>
      <c r="S33" s="390"/>
      <c r="T33" s="400"/>
      <c r="U33" s="445"/>
      <c r="V33" s="400"/>
      <c r="W33" s="448"/>
      <c r="X33" s="400"/>
      <c r="Y33" s="448"/>
      <c r="Z33" s="400"/>
      <c r="AA33" s="448"/>
      <c r="AB33" s="400"/>
      <c r="AC33" s="390"/>
      <c r="AD33" s="400"/>
      <c r="AE33" s="400"/>
      <c r="AF33" s="368"/>
      <c r="AG33" s="400"/>
      <c r="AH33" s="472"/>
      <c r="AI33" s="457"/>
      <c r="AJ33" s="533"/>
      <c r="AK33" s="514"/>
      <c r="AL33" s="313"/>
      <c r="AM33" s="310"/>
      <c r="AN33" s="310"/>
      <c r="AO33" s="310"/>
      <c r="AP33" s="310"/>
      <c r="AQ33" s="310"/>
      <c r="AR33" s="310"/>
      <c r="AS33" s="310"/>
      <c r="AT33" s="310"/>
      <c r="AU33" s="310"/>
      <c r="AV33" s="330"/>
      <c r="BM33" s="43"/>
      <c r="BU33" s="44"/>
      <c r="BV33" s="44"/>
      <c r="BW33" s="44"/>
      <c r="BX33" s="44"/>
    </row>
    <row r="34" spans="1:76" ht="14.1" customHeight="1" x14ac:dyDescent="0.25">
      <c r="A34" s="362"/>
      <c r="B34" s="174">
        <f t="shared" si="29"/>
        <v>8</v>
      </c>
      <c r="C34" s="472"/>
      <c r="D34" s="371"/>
      <c r="E34" s="381"/>
      <c r="F34" s="390"/>
      <c r="G34" s="368"/>
      <c r="H34" s="368"/>
      <c r="I34" s="390"/>
      <c r="J34" s="368"/>
      <c r="K34" s="394"/>
      <c r="L34" s="397"/>
      <c r="M34" s="381"/>
      <c r="N34" s="384"/>
      <c r="O34" s="387"/>
      <c r="P34" s="390"/>
      <c r="Q34" s="390"/>
      <c r="R34" s="400"/>
      <c r="S34" s="390"/>
      <c r="T34" s="400"/>
      <c r="U34" s="445"/>
      <c r="V34" s="400"/>
      <c r="W34" s="448"/>
      <c r="X34" s="400"/>
      <c r="Y34" s="448"/>
      <c r="Z34" s="400"/>
      <c r="AA34" s="448"/>
      <c r="AB34" s="400"/>
      <c r="AC34" s="390"/>
      <c r="AD34" s="400"/>
      <c r="AE34" s="400"/>
      <c r="AF34" s="368"/>
      <c r="AG34" s="400"/>
      <c r="AH34" s="472"/>
      <c r="AI34" s="457"/>
      <c r="AJ34" s="533"/>
      <c r="AK34" s="514"/>
      <c r="AL34" s="313"/>
      <c r="AM34" s="310"/>
      <c r="AN34" s="310"/>
      <c r="AO34" s="310"/>
      <c r="AP34" s="310"/>
      <c r="AQ34" s="310"/>
      <c r="AR34" s="310"/>
      <c r="AS34" s="310"/>
      <c r="AT34" s="310"/>
      <c r="AU34" s="310"/>
      <c r="AV34" s="330"/>
      <c r="BM34" s="43"/>
      <c r="BU34" s="44"/>
      <c r="BV34" s="44"/>
      <c r="BW34" s="44"/>
      <c r="BX34" s="44"/>
    </row>
    <row r="35" spans="1:76" ht="14.55" customHeight="1" thickBot="1" x14ac:dyDescent="0.3">
      <c r="A35" s="363"/>
      <c r="B35" s="175">
        <f t="shared" si="29"/>
        <v>9</v>
      </c>
      <c r="C35" s="473"/>
      <c r="D35" s="372"/>
      <c r="E35" s="382"/>
      <c r="F35" s="391"/>
      <c r="G35" s="369"/>
      <c r="H35" s="369"/>
      <c r="I35" s="391"/>
      <c r="J35" s="369"/>
      <c r="K35" s="395"/>
      <c r="L35" s="398"/>
      <c r="M35" s="382"/>
      <c r="N35" s="385"/>
      <c r="O35" s="388"/>
      <c r="P35" s="391"/>
      <c r="Q35" s="391"/>
      <c r="R35" s="401"/>
      <c r="S35" s="391"/>
      <c r="T35" s="401"/>
      <c r="U35" s="531"/>
      <c r="V35" s="401"/>
      <c r="W35" s="462"/>
      <c r="X35" s="401"/>
      <c r="Y35" s="462"/>
      <c r="Z35" s="401"/>
      <c r="AA35" s="462"/>
      <c r="AB35" s="401"/>
      <c r="AC35" s="391"/>
      <c r="AD35" s="401"/>
      <c r="AE35" s="401"/>
      <c r="AF35" s="369"/>
      <c r="AG35" s="401"/>
      <c r="AH35" s="473"/>
      <c r="AI35" s="458"/>
      <c r="AJ35" s="534"/>
      <c r="AK35" s="515"/>
      <c r="AL35" s="516"/>
      <c r="AM35" s="450"/>
      <c r="AN35" s="450"/>
      <c r="AO35" s="450"/>
      <c r="AP35" s="450"/>
      <c r="AQ35" s="450"/>
      <c r="AR35" s="450"/>
      <c r="AS35" s="450"/>
      <c r="AT35" s="450"/>
      <c r="AU35" s="450"/>
      <c r="AV35" s="451"/>
      <c r="BM35" s="43"/>
      <c r="BU35" s="44"/>
      <c r="BV35" s="44"/>
      <c r="BW35" s="44"/>
      <c r="BX35" s="44"/>
    </row>
    <row r="36" spans="1:76" ht="14.1" customHeight="1" x14ac:dyDescent="0.25">
      <c r="A36" s="361" t="s">
        <v>212</v>
      </c>
      <c r="B36" s="171">
        <v>1</v>
      </c>
      <c r="C36" s="380" t="s">
        <v>213</v>
      </c>
      <c r="D36" s="370" t="s">
        <v>211</v>
      </c>
      <c r="E36" s="380" t="s">
        <v>265</v>
      </c>
      <c r="F36" s="389">
        <v>2</v>
      </c>
      <c r="G36" s="367" t="str">
        <f t="shared" ref="G36" si="30">IF(F36=5,"Mas de una vez al año",IF(F36=4,"Al menos una vez en el ultimo año",IF(F36=3,"Al menos una vez en los ultimos 2 años",IF(F36=2,"Al menos una vez en los ultimos 5 años","No se ha presentado en los ultimos 5 años"))))</f>
        <v>Al menos una vez en los ultimos 5 años</v>
      </c>
      <c r="H36" s="367" t="str">
        <f>CONCATENATE(F$36,I$36)</f>
        <v>24</v>
      </c>
      <c r="I36" s="389">
        <v>4</v>
      </c>
      <c r="J36" s="367" t="str">
        <f t="shared" ref="J36" si="31">IF(I36=5,"Catastrófico",IF(I36=4,"Mayor",IF(I36=3,"Moderado",IF(I36=2,"Menor",IF(I36=1,"Leve","Digite Valor entre 1 y 5")))))</f>
        <v>Mayor</v>
      </c>
      <c r="K36" s="393" t="str">
        <f>IF(J36="Digite Valor entre 1 y 5","",IF(COUNTIF(BU$236:BU$243,CONCATENATE(F36,I36)),BU$235,IF(COUNTIF(BV$236:BV$243,CONCATENATE(F36,I36)),BV$235,IF(COUNTIF(BW$236:BW$239,CONCATENATE(F36,I36)),BW$235,BX$235))))</f>
        <v>Zona de Riesgo Alta</v>
      </c>
      <c r="L36" s="396" t="str">
        <f>IF(K36=BU$235,"E",IF(K36=BV$235,"A",IF(K36=BW$235,"M",IF(K36=BX$235,"B",""))))</f>
        <v>A</v>
      </c>
      <c r="M36" s="380" t="s">
        <v>140</v>
      </c>
      <c r="N36" s="415" t="s">
        <v>286</v>
      </c>
      <c r="O36" s="386" t="s">
        <v>109</v>
      </c>
      <c r="P36" s="389" t="s">
        <v>86</v>
      </c>
      <c r="Q36" s="389" t="s">
        <v>87</v>
      </c>
      <c r="R36" s="399">
        <f t="shared" ref="R36" si="32">IF(Q36="Si",15,0)</f>
        <v>15</v>
      </c>
      <c r="S36" s="389" t="s">
        <v>87</v>
      </c>
      <c r="T36" s="399">
        <f t="shared" ref="T36" si="33">IF(S36="Si",15,0)</f>
        <v>15</v>
      </c>
      <c r="U36" s="444" t="s">
        <v>174</v>
      </c>
      <c r="V36" s="399">
        <f t="shared" ref="V36" si="34">IF(U36="Oportuna",15,0)</f>
        <v>15</v>
      </c>
      <c r="W36" s="447" t="s">
        <v>176</v>
      </c>
      <c r="X36" s="399">
        <f t="shared" ref="X36" si="35">IF(W36="Prevenir",15,10)</f>
        <v>15</v>
      </c>
      <c r="Y36" s="447" t="s">
        <v>179</v>
      </c>
      <c r="Z36" s="399">
        <f t="shared" ref="Z36" si="36">IF(Y36="confiable",15,0)</f>
        <v>15</v>
      </c>
      <c r="AA36" s="447" t="s">
        <v>181</v>
      </c>
      <c r="AB36" s="399">
        <f t="shared" ref="AB36" si="37">IF(AA36="Se investigan",15,0)</f>
        <v>15</v>
      </c>
      <c r="AC36" s="389" t="s">
        <v>183</v>
      </c>
      <c r="AD36" s="399">
        <f t="shared" ref="AD36" si="38">IF(AC36="Completa ",10,5)</f>
        <v>10</v>
      </c>
      <c r="AE36" s="399">
        <f t="shared" ref="AE36" si="39">R36+T36+V36+X36+Z36+AB36+AD36</f>
        <v>100</v>
      </c>
      <c r="AF36" s="367" t="str">
        <f t="shared" ref="AF36" si="40">IF(P36="","",IF(P36="Afecta la Probabilidad",IF(AND(AE36&gt;=0,AE36&lt;=50),"No disminuye la Probabilidad",IF(AND(AE36&gt;50,AE36&lt;=75),"Disminuye la Probabilidad en 1",IF(AND(AE36&gt;75,AE36&lt;=100),"Disminuye la Probabilidad en 2",""))),IF(AND(AE36&gt;=0,AE36&lt;=50),"No disminuye el Impacto",IF(AND(AE36&gt;50,AE36&lt;=75),"Disminuye el Impacto en 1",IF(AND(AE36&gt;75,AE36&lt;=100),"Disminuye el Impacto en 2","")))))</f>
        <v>Disminuye la Probabilidad en 2</v>
      </c>
      <c r="AG36" s="399">
        <f t="shared" ref="AG36" si="41">IF(AE36&lt;=50,0,IF(AND(AE36&gt;50,AE36&lt;=75),1,IF(AND(AE36&gt;75,AE36&lt;=100),2,"")))</f>
        <v>2</v>
      </c>
      <c r="AH36" s="471" t="s">
        <v>304</v>
      </c>
      <c r="AI36" s="456" t="s">
        <v>214</v>
      </c>
      <c r="AJ36" s="532"/>
      <c r="AK36" s="513"/>
      <c r="AL36" s="312"/>
      <c r="AM36" s="309">
        <f>F36</f>
        <v>2</v>
      </c>
      <c r="AN36" s="309">
        <f>IF(P36="Afecta la Probabilidad",AM36-(AM36-AG36),"No aplica")</f>
        <v>2</v>
      </c>
      <c r="AO36" s="309">
        <f>I36</f>
        <v>4</v>
      </c>
      <c r="AP36" s="309" t="str">
        <f>IF(P36="Afecta el Impacto",AO36-(AO36-AG36),"No aplica")</f>
        <v>No aplica</v>
      </c>
      <c r="AQ36" s="309" t="str">
        <f>IF(Matriz!P36="Afecta el Impacto",CONCATENATE(AM36,AP36),CONCATENATE(AN36,AO36))</f>
        <v>24</v>
      </c>
      <c r="AR36" s="309">
        <f>IF(P36="","",SUMIF(P36:P44,"Afecta la Probabilidad",AN36:AN44))</f>
        <v>2</v>
      </c>
      <c r="AS36" s="309">
        <f>IF(P36="","",SUMIF(P36:P44,"Afecta el Impacto",AP36:AP44))</f>
        <v>0</v>
      </c>
      <c r="AT36" s="309">
        <f>IF(AR36="","",IF(F36-AR36&lt;=0,1,F36-AR36))</f>
        <v>1</v>
      </c>
      <c r="AU36" s="309" t="str">
        <f t="shared" ref="AU36" si="42">CONCATENATE(AT36,AV36)</f>
        <v>14</v>
      </c>
      <c r="AV36" s="329">
        <f>IF(I36="","",IF(I36-AS36&lt;0,1,I36-AS36))</f>
        <v>4</v>
      </c>
      <c r="BM36" s="43"/>
      <c r="BU36" s="44"/>
      <c r="BV36" s="44"/>
      <c r="BW36" s="44"/>
      <c r="BX36" s="44"/>
    </row>
    <row r="37" spans="1:76" ht="20.100000000000001" customHeight="1" x14ac:dyDescent="0.25">
      <c r="A37" s="362"/>
      <c r="B37" s="151">
        <f>B36+1</f>
        <v>2</v>
      </c>
      <c r="C37" s="381"/>
      <c r="D37" s="371"/>
      <c r="E37" s="381"/>
      <c r="F37" s="390"/>
      <c r="G37" s="368"/>
      <c r="H37" s="368"/>
      <c r="I37" s="390"/>
      <c r="J37" s="368"/>
      <c r="K37" s="394"/>
      <c r="L37" s="397"/>
      <c r="M37" s="381"/>
      <c r="N37" s="416"/>
      <c r="O37" s="387"/>
      <c r="P37" s="390"/>
      <c r="Q37" s="390"/>
      <c r="R37" s="400"/>
      <c r="S37" s="390"/>
      <c r="T37" s="400"/>
      <c r="U37" s="445"/>
      <c r="V37" s="400"/>
      <c r="W37" s="448"/>
      <c r="X37" s="400"/>
      <c r="Y37" s="448"/>
      <c r="Z37" s="400"/>
      <c r="AA37" s="448"/>
      <c r="AB37" s="400"/>
      <c r="AC37" s="390"/>
      <c r="AD37" s="400"/>
      <c r="AE37" s="400"/>
      <c r="AF37" s="368"/>
      <c r="AG37" s="400"/>
      <c r="AH37" s="472"/>
      <c r="AI37" s="457"/>
      <c r="AJ37" s="336"/>
      <c r="AK37" s="514"/>
      <c r="AL37" s="313"/>
      <c r="AM37" s="310"/>
      <c r="AN37" s="310"/>
      <c r="AO37" s="310"/>
      <c r="AP37" s="310"/>
      <c r="AQ37" s="310"/>
      <c r="AR37" s="310"/>
      <c r="AS37" s="310"/>
      <c r="AT37" s="310"/>
      <c r="AU37" s="310"/>
      <c r="AV37" s="330"/>
      <c r="BM37" s="43"/>
      <c r="BU37" s="44"/>
      <c r="BV37" s="44"/>
      <c r="BW37" s="44"/>
      <c r="BX37" s="44"/>
    </row>
    <row r="38" spans="1:76" ht="17.100000000000001" customHeight="1" x14ac:dyDescent="0.25">
      <c r="A38" s="362"/>
      <c r="B38" s="151">
        <f t="shared" ref="B38:B44" si="43">B37+1</f>
        <v>3</v>
      </c>
      <c r="C38" s="381"/>
      <c r="D38" s="371"/>
      <c r="E38" s="381"/>
      <c r="F38" s="390"/>
      <c r="G38" s="368"/>
      <c r="H38" s="368"/>
      <c r="I38" s="390"/>
      <c r="J38" s="368"/>
      <c r="K38" s="394"/>
      <c r="L38" s="397"/>
      <c r="M38" s="381"/>
      <c r="N38" s="416"/>
      <c r="O38" s="387"/>
      <c r="P38" s="390"/>
      <c r="Q38" s="390"/>
      <c r="R38" s="400"/>
      <c r="S38" s="390"/>
      <c r="T38" s="400"/>
      <c r="U38" s="445"/>
      <c r="V38" s="400"/>
      <c r="W38" s="448"/>
      <c r="X38" s="400"/>
      <c r="Y38" s="448"/>
      <c r="Z38" s="400"/>
      <c r="AA38" s="448"/>
      <c r="AB38" s="400"/>
      <c r="AC38" s="390"/>
      <c r="AD38" s="400"/>
      <c r="AE38" s="400"/>
      <c r="AF38" s="368"/>
      <c r="AG38" s="400"/>
      <c r="AH38" s="472"/>
      <c r="AI38" s="457"/>
      <c r="AJ38" s="336"/>
      <c r="AK38" s="514"/>
      <c r="AL38" s="313"/>
      <c r="AM38" s="310"/>
      <c r="AN38" s="310"/>
      <c r="AO38" s="310"/>
      <c r="AP38" s="310"/>
      <c r="AQ38" s="310"/>
      <c r="AR38" s="310"/>
      <c r="AS38" s="310"/>
      <c r="AT38" s="310"/>
      <c r="AU38" s="310"/>
      <c r="AV38" s="330"/>
      <c r="BM38" s="43"/>
      <c r="BU38" s="44"/>
      <c r="BV38" s="44"/>
      <c r="BW38" s="44"/>
      <c r="BX38" s="44"/>
    </row>
    <row r="39" spans="1:76" ht="19.05" customHeight="1" x14ac:dyDescent="0.25">
      <c r="A39" s="362"/>
      <c r="B39" s="151">
        <f t="shared" si="43"/>
        <v>4</v>
      </c>
      <c r="C39" s="381"/>
      <c r="D39" s="371"/>
      <c r="E39" s="381"/>
      <c r="F39" s="390"/>
      <c r="G39" s="368"/>
      <c r="H39" s="368"/>
      <c r="I39" s="390"/>
      <c r="J39" s="368"/>
      <c r="K39" s="394"/>
      <c r="L39" s="397"/>
      <c r="M39" s="381"/>
      <c r="N39" s="416"/>
      <c r="O39" s="387"/>
      <c r="P39" s="390"/>
      <c r="Q39" s="390"/>
      <c r="R39" s="400"/>
      <c r="S39" s="390"/>
      <c r="T39" s="400"/>
      <c r="U39" s="445"/>
      <c r="V39" s="400"/>
      <c r="W39" s="448"/>
      <c r="X39" s="400"/>
      <c r="Y39" s="448"/>
      <c r="Z39" s="400"/>
      <c r="AA39" s="448"/>
      <c r="AB39" s="400"/>
      <c r="AC39" s="390"/>
      <c r="AD39" s="400"/>
      <c r="AE39" s="400"/>
      <c r="AF39" s="368"/>
      <c r="AG39" s="400"/>
      <c r="AH39" s="472"/>
      <c r="AI39" s="457"/>
      <c r="AJ39" s="336"/>
      <c r="AK39" s="514"/>
      <c r="AL39" s="313"/>
      <c r="AM39" s="310"/>
      <c r="AN39" s="310"/>
      <c r="AO39" s="310"/>
      <c r="AP39" s="310"/>
      <c r="AQ39" s="310"/>
      <c r="AR39" s="310"/>
      <c r="AS39" s="310"/>
      <c r="AT39" s="310"/>
      <c r="AU39" s="310"/>
      <c r="AV39" s="330"/>
      <c r="BM39" s="43"/>
      <c r="BU39" s="44"/>
      <c r="BV39" s="44"/>
      <c r="BW39" s="44"/>
      <c r="BX39" s="44"/>
    </row>
    <row r="40" spans="1:76" ht="14.1" customHeight="1" x14ac:dyDescent="0.25">
      <c r="A40" s="362"/>
      <c r="B40" s="151">
        <f t="shared" si="43"/>
        <v>5</v>
      </c>
      <c r="C40" s="381"/>
      <c r="D40" s="371"/>
      <c r="E40" s="381"/>
      <c r="F40" s="390"/>
      <c r="G40" s="368"/>
      <c r="H40" s="368"/>
      <c r="I40" s="390"/>
      <c r="J40" s="368"/>
      <c r="K40" s="394"/>
      <c r="L40" s="397"/>
      <c r="M40" s="381"/>
      <c r="N40" s="416"/>
      <c r="O40" s="387"/>
      <c r="P40" s="390"/>
      <c r="Q40" s="390"/>
      <c r="R40" s="400"/>
      <c r="S40" s="390"/>
      <c r="T40" s="400"/>
      <c r="U40" s="445"/>
      <c r="V40" s="400"/>
      <c r="W40" s="448"/>
      <c r="X40" s="400"/>
      <c r="Y40" s="448"/>
      <c r="Z40" s="400"/>
      <c r="AA40" s="448"/>
      <c r="AB40" s="400"/>
      <c r="AC40" s="390"/>
      <c r="AD40" s="400"/>
      <c r="AE40" s="400"/>
      <c r="AF40" s="368"/>
      <c r="AG40" s="400"/>
      <c r="AH40" s="472"/>
      <c r="AI40" s="457"/>
      <c r="AJ40" s="336"/>
      <c r="AK40" s="514"/>
      <c r="AL40" s="313"/>
      <c r="AM40" s="310"/>
      <c r="AN40" s="310"/>
      <c r="AO40" s="310"/>
      <c r="AP40" s="310"/>
      <c r="AQ40" s="310"/>
      <c r="AR40" s="310"/>
      <c r="AS40" s="310"/>
      <c r="AT40" s="310"/>
      <c r="AU40" s="310"/>
      <c r="AV40" s="330"/>
      <c r="BM40" s="43"/>
      <c r="BU40" s="44"/>
      <c r="BV40" s="44"/>
      <c r="BW40" s="44"/>
      <c r="BX40" s="44"/>
    </row>
    <row r="41" spans="1:76" ht="17.100000000000001" customHeight="1" x14ac:dyDescent="0.25">
      <c r="A41" s="362"/>
      <c r="B41" s="151">
        <f t="shared" si="43"/>
        <v>6</v>
      </c>
      <c r="C41" s="381"/>
      <c r="D41" s="371"/>
      <c r="E41" s="381"/>
      <c r="F41" s="390"/>
      <c r="G41" s="368"/>
      <c r="H41" s="368"/>
      <c r="I41" s="390"/>
      <c r="J41" s="368"/>
      <c r="K41" s="394"/>
      <c r="L41" s="397"/>
      <c r="M41" s="381"/>
      <c r="N41" s="416"/>
      <c r="O41" s="387"/>
      <c r="P41" s="390"/>
      <c r="Q41" s="390"/>
      <c r="R41" s="400"/>
      <c r="S41" s="390"/>
      <c r="T41" s="400"/>
      <c r="U41" s="445"/>
      <c r="V41" s="400"/>
      <c r="W41" s="448"/>
      <c r="X41" s="400"/>
      <c r="Y41" s="448"/>
      <c r="Z41" s="400"/>
      <c r="AA41" s="448"/>
      <c r="AB41" s="400"/>
      <c r="AC41" s="390"/>
      <c r="AD41" s="400"/>
      <c r="AE41" s="400"/>
      <c r="AF41" s="368"/>
      <c r="AG41" s="400"/>
      <c r="AH41" s="472"/>
      <c r="AI41" s="457"/>
      <c r="AJ41" s="336"/>
      <c r="AK41" s="514"/>
      <c r="AL41" s="313"/>
      <c r="AM41" s="310"/>
      <c r="AN41" s="310"/>
      <c r="AO41" s="310"/>
      <c r="AP41" s="310"/>
      <c r="AQ41" s="310"/>
      <c r="AR41" s="310"/>
      <c r="AS41" s="310"/>
      <c r="AT41" s="310"/>
      <c r="AU41" s="310"/>
      <c r="AV41" s="330"/>
      <c r="BM41" s="43"/>
      <c r="BU41" s="44"/>
      <c r="BV41" s="44"/>
      <c r="BW41" s="44"/>
      <c r="BX41" s="44"/>
    </row>
    <row r="42" spans="1:76" ht="14.1" customHeight="1" x14ac:dyDescent="0.25">
      <c r="A42" s="362"/>
      <c r="B42" s="151">
        <f t="shared" si="43"/>
        <v>7</v>
      </c>
      <c r="C42" s="381"/>
      <c r="D42" s="371"/>
      <c r="E42" s="381"/>
      <c r="F42" s="390"/>
      <c r="G42" s="368"/>
      <c r="H42" s="368"/>
      <c r="I42" s="390"/>
      <c r="J42" s="368"/>
      <c r="K42" s="394"/>
      <c r="L42" s="397"/>
      <c r="M42" s="381"/>
      <c r="N42" s="416"/>
      <c r="O42" s="387"/>
      <c r="P42" s="390"/>
      <c r="Q42" s="390"/>
      <c r="R42" s="400"/>
      <c r="S42" s="390"/>
      <c r="T42" s="400"/>
      <c r="U42" s="445"/>
      <c r="V42" s="400"/>
      <c r="W42" s="448"/>
      <c r="X42" s="400"/>
      <c r="Y42" s="448"/>
      <c r="Z42" s="400"/>
      <c r="AA42" s="448"/>
      <c r="AB42" s="400"/>
      <c r="AC42" s="390"/>
      <c r="AD42" s="400"/>
      <c r="AE42" s="400"/>
      <c r="AF42" s="368"/>
      <c r="AG42" s="400"/>
      <c r="AH42" s="472"/>
      <c r="AI42" s="457"/>
      <c r="AJ42" s="336"/>
      <c r="AK42" s="514"/>
      <c r="AL42" s="313"/>
      <c r="AM42" s="310"/>
      <c r="AN42" s="310"/>
      <c r="AO42" s="310"/>
      <c r="AP42" s="310"/>
      <c r="AQ42" s="310"/>
      <c r="AR42" s="310"/>
      <c r="AS42" s="310"/>
      <c r="AT42" s="310"/>
      <c r="AU42" s="310"/>
      <c r="AV42" s="330"/>
      <c r="BM42" s="43"/>
      <c r="BU42" s="44"/>
      <c r="BV42" s="44"/>
      <c r="BW42" s="44"/>
      <c r="BX42" s="44"/>
    </row>
    <row r="43" spans="1:76" ht="11.1" customHeight="1" x14ac:dyDescent="0.25">
      <c r="A43" s="362"/>
      <c r="B43" s="151">
        <f t="shared" si="43"/>
        <v>8</v>
      </c>
      <c r="C43" s="381"/>
      <c r="D43" s="371"/>
      <c r="E43" s="381"/>
      <c r="F43" s="390"/>
      <c r="G43" s="368"/>
      <c r="H43" s="368"/>
      <c r="I43" s="390"/>
      <c r="J43" s="368"/>
      <c r="K43" s="394"/>
      <c r="L43" s="397"/>
      <c r="M43" s="381"/>
      <c r="N43" s="416"/>
      <c r="O43" s="387"/>
      <c r="P43" s="390"/>
      <c r="Q43" s="390"/>
      <c r="R43" s="400"/>
      <c r="S43" s="390"/>
      <c r="T43" s="400"/>
      <c r="U43" s="445"/>
      <c r="V43" s="400"/>
      <c r="W43" s="448"/>
      <c r="X43" s="400"/>
      <c r="Y43" s="448"/>
      <c r="Z43" s="400"/>
      <c r="AA43" s="448"/>
      <c r="AB43" s="400"/>
      <c r="AC43" s="390"/>
      <c r="AD43" s="400"/>
      <c r="AE43" s="400"/>
      <c r="AF43" s="368"/>
      <c r="AG43" s="400"/>
      <c r="AH43" s="472"/>
      <c r="AI43" s="457"/>
      <c r="AJ43" s="336"/>
      <c r="AK43" s="514"/>
      <c r="AL43" s="313"/>
      <c r="AM43" s="310"/>
      <c r="AN43" s="310"/>
      <c r="AO43" s="310"/>
      <c r="AP43" s="310"/>
      <c r="AQ43" s="310"/>
      <c r="AR43" s="310"/>
      <c r="AS43" s="310"/>
      <c r="AT43" s="310"/>
      <c r="AU43" s="310"/>
      <c r="AV43" s="330"/>
      <c r="BM43" s="43"/>
      <c r="BU43" s="44"/>
      <c r="BV43" s="44"/>
      <c r="BW43" s="44"/>
      <c r="BX43" s="44"/>
    </row>
    <row r="44" spans="1:76" ht="21" customHeight="1" thickBot="1" x14ac:dyDescent="0.3">
      <c r="A44" s="363"/>
      <c r="B44" s="172">
        <f t="shared" si="43"/>
        <v>9</v>
      </c>
      <c r="C44" s="382"/>
      <c r="D44" s="372"/>
      <c r="E44" s="382"/>
      <c r="F44" s="391"/>
      <c r="G44" s="369"/>
      <c r="H44" s="369"/>
      <c r="I44" s="391"/>
      <c r="J44" s="369"/>
      <c r="K44" s="395"/>
      <c r="L44" s="398"/>
      <c r="M44" s="382"/>
      <c r="N44" s="417"/>
      <c r="O44" s="388"/>
      <c r="P44" s="391"/>
      <c r="Q44" s="391"/>
      <c r="R44" s="401"/>
      <c r="S44" s="391"/>
      <c r="T44" s="401"/>
      <c r="U44" s="531"/>
      <c r="V44" s="401"/>
      <c r="W44" s="462"/>
      <c r="X44" s="401"/>
      <c r="Y44" s="462"/>
      <c r="Z44" s="401"/>
      <c r="AA44" s="462"/>
      <c r="AB44" s="401"/>
      <c r="AC44" s="391"/>
      <c r="AD44" s="401"/>
      <c r="AE44" s="401"/>
      <c r="AF44" s="369"/>
      <c r="AG44" s="401"/>
      <c r="AH44" s="473"/>
      <c r="AI44" s="458"/>
      <c r="AJ44" s="538"/>
      <c r="AK44" s="515"/>
      <c r="AL44" s="516"/>
      <c r="AM44" s="450"/>
      <c r="AN44" s="450"/>
      <c r="AO44" s="450"/>
      <c r="AP44" s="450"/>
      <c r="AQ44" s="450"/>
      <c r="AR44" s="450"/>
      <c r="AS44" s="450"/>
      <c r="AT44" s="450"/>
      <c r="AU44" s="450"/>
      <c r="AV44" s="451"/>
      <c r="BM44" s="43"/>
      <c r="BU44" s="44"/>
      <c r="BV44" s="44"/>
      <c r="BW44" s="44"/>
      <c r="BX44" s="44"/>
    </row>
    <row r="45" spans="1:76" ht="14.1" customHeight="1" x14ac:dyDescent="0.25">
      <c r="A45" s="364" t="s">
        <v>215</v>
      </c>
      <c r="B45" s="171">
        <v>1</v>
      </c>
      <c r="C45" s="478" t="s">
        <v>266</v>
      </c>
      <c r="D45" s="492" t="s">
        <v>216</v>
      </c>
      <c r="E45" s="471" t="s">
        <v>251</v>
      </c>
      <c r="F45" s="389">
        <v>2</v>
      </c>
      <c r="G45" s="367" t="str">
        <f t="shared" ref="G45" si="44">IF(F45=5,"Mas de una vez al año",IF(F45=4,"Al menos una vez en el ultimo año",IF(F45=3,"Al menos una vez en los ultimos 2 años",IF(F45=2,"Al menos una vez en los ultimos 5 años","No se ha presentado en los ultimos 5 años"))))</f>
        <v>Al menos una vez en los ultimos 5 años</v>
      </c>
      <c r="H45" s="367" t="str">
        <f>CONCATENATE(F$45,I$45)</f>
        <v>24</v>
      </c>
      <c r="I45" s="389">
        <v>4</v>
      </c>
      <c r="J45" s="367" t="str">
        <f t="shared" ref="J45" si="45">IF(I45=5,"Catastrófico",IF(I45=4,"Mayor",IF(I45=3,"Moderado",IF(I45=2,"Menor",IF(I45=1,"Leve","Digite Valor entre 1 y 5")))))</f>
        <v>Mayor</v>
      </c>
      <c r="K45" s="393" t="str">
        <f>IF(J45="Digite Valor entre 1 y 5","",IF(COUNTIF(BU$236:BU$243,CONCATENATE(F45,I45)),BU$235,IF(COUNTIF(BV$236:BV$243,CONCATENATE(F45,I45)),BV$235,IF(COUNTIF(BW$236:BW$239,CONCATENATE(F45,I45)),BW$235,BX$235))))</f>
        <v>Zona de Riesgo Alta</v>
      </c>
      <c r="L45" s="396" t="str">
        <f>IF(K45=BU$235,"E",IF(K45=BV$235,"A",IF(K45=BW$235,"M",IF(K45=BX$235,"B",""))))</f>
        <v>A</v>
      </c>
      <c r="M45" s="380" t="s">
        <v>140</v>
      </c>
      <c r="N45" s="415" t="s">
        <v>267</v>
      </c>
      <c r="O45" s="560" t="s">
        <v>109</v>
      </c>
      <c r="P45" s="563" t="s">
        <v>86</v>
      </c>
      <c r="Q45" s="563" t="s">
        <v>87</v>
      </c>
      <c r="R45" s="399">
        <f t="shared" ref="R45" si="46">IF(Q45="Si",15,0)</f>
        <v>15</v>
      </c>
      <c r="S45" s="563" t="s">
        <v>87</v>
      </c>
      <c r="T45" s="399">
        <f t="shared" ref="T45" si="47">IF(S45="Si",15,0)</f>
        <v>15</v>
      </c>
      <c r="U45" s="565" t="s">
        <v>174</v>
      </c>
      <c r="V45" s="399">
        <f t="shared" ref="V45" si="48">IF(U45="Oportuna",15,0)</f>
        <v>15</v>
      </c>
      <c r="W45" s="556" t="s">
        <v>176</v>
      </c>
      <c r="X45" s="399">
        <f t="shared" ref="X45" si="49">IF(W45="Prevenir",15,10)</f>
        <v>15</v>
      </c>
      <c r="Y45" s="556" t="s">
        <v>179</v>
      </c>
      <c r="Z45" s="399">
        <f t="shared" ref="Z45" si="50">IF(Y45="confiable",15,0)</f>
        <v>15</v>
      </c>
      <c r="AA45" s="556" t="s">
        <v>181</v>
      </c>
      <c r="AB45" s="399">
        <f t="shared" ref="AB45" si="51">IF(AA45="Se investigan",15,0)</f>
        <v>15</v>
      </c>
      <c r="AC45" s="563" t="s">
        <v>183</v>
      </c>
      <c r="AD45" s="399">
        <f t="shared" ref="AD45" si="52">IF(AC45="Completa ",10,5)</f>
        <v>10</v>
      </c>
      <c r="AE45" s="399">
        <f t="shared" ref="AE45" si="53">R45+T45+V45+X45+Z45+AB45+AD45</f>
        <v>100</v>
      </c>
      <c r="AF45" s="367" t="str">
        <f t="shared" ref="AF45" si="54">IF(P45="","",IF(P45="Afecta la Probabilidad",IF(AND(AE45&gt;=0,AE45&lt;=50),"No disminuye la Probabilidad",IF(AND(AE45&gt;50,AE45&lt;=75),"Disminuye la Probabilidad en 1",IF(AND(AE45&gt;75,AE45&lt;=100),"Disminuye la Probabilidad en 2",""))),IF(AND(AE45&gt;=0,AE45&lt;=50),"No disminuye el Impacto",IF(AND(AE45&gt;50,AE45&lt;=75),"Disminuye el Impacto en 1",IF(AND(AE45&gt;75,AE45&lt;=100),"Disminuye el Impacto en 2","")))))</f>
        <v>Disminuye la Probabilidad en 2</v>
      </c>
      <c r="AG45" s="399">
        <f t="shared" ref="AG45" si="55">IF(AE45&lt;=50,0,IF(AND(AE45&gt;50,AE45&lt;=75),1,IF(AND(AE45&gt;75,AE45&lt;=100),2,"")))</f>
        <v>2</v>
      </c>
      <c r="AH45" s="539" t="s">
        <v>299</v>
      </c>
      <c r="AI45" s="542" t="s">
        <v>268</v>
      </c>
      <c r="AJ45" s="545"/>
      <c r="AK45" s="513"/>
      <c r="AL45" s="312"/>
      <c r="AM45" s="309">
        <f>F45</f>
        <v>2</v>
      </c>
      <c r="AN45" s="309">
        <f>IF(P45="Afecta la Probabilidad",AM45-(AM45-AG45),"No aplica")</f>
        <v>2</v>
      </c>
      <c r="AO45" s="309">
        <f>I45</f>
        <v>4</v>
      </c>
      <c r="AP45" s="309" t="str">
        <f>IF(P45="Afecta el Impacto",AO45-(AO45-AG45),"No aplica")</f>
        <v>No aplica</v>
      </c>
      <c r="AQ45" s="309" t="str">
        <f>IF(Matriz!P45="Afecta el Impacto",CONCATENATE(AM45,AP45),CONCATENATE(AN45,AO45))</f>
        <v>24</v>
      </c>
      <c r="AR45" s="309">
        <f>IF(P45="","",SUMIF(P45:P53,"Afecta la Probabilidad",AN45:AN53))</f>
        <v>2</v>
      </c>
      <c r="AS45" s="309">
        <f>IF(P45="","",SUMIF(P45:P53,"Afecta el Impacto",AP45:AP53))</f>
        <v>0</v>
      </c>
      <c r="AT45" s="309">
        <f>IF(AR45="","",IF(F45-AR45&lt;=0,1,F45-AR45))</f>
        <v>1</v>
      </c>
      <c r="AU45" s="309" t="str">
        <f t="shared" ref="AU45" si="56">CONCATENATE(AT45,AV45)</f>
        <v>14</v>
      </c>
      <c r="AV45" s="329">
        <f>IF(I45="","",IF(I45-AS45&lt;0,1,I45-AS45))</f>
        <v>4</v>
      </c>
      <c r="BM45" s="43"/>
      <c r="BU45" s="44"/>
      <c r="BV45" s="44"/>
      <c r="BW45" s="44"/>
      <c r="BX45" s="44"/>
    </row>
    <row r="46" spans="1:76" ht="21.75" customHeight="1" x14ac:dyDescent="0.25">
      <c r="A46" s="365"/>
      <c r="B46" s="151">
        <f t="shared" ref="B46:B71" si="57">B45+1</f>
        <v>2</v>
      </c>
      <c r="C46" s="479"/>
      <c r="D46" s="493"/>
      <c r="E46" s="481"/>
      <c r="F46" s="390"/>
      <c r="G46" s="368"/>
      <c r="H46" s="368"/>
      <c r="I46" s="390"/>
      <c r="J46" s="368"/>
      <c r="K46" s="394"/>
      <c r="L46" s="397"/>
      <c r="M46" s="381"/>
      <c r="N46" s="416"/>
      <c r="O46" s="561"/>
      <c r="P46" s="481"/>
      <c r="Q46" s="481"/>
      <c r="R46" s="400"/>
      <c r="S46" s="481"/>
      <c r="T46" s="400"/>
      <c r="U46" s="566"/>
      <c r="V46" s="400"/>
      <c r="W46" s="557"/>
      <c r="X46" s="400"/>
      <c r="Y46" s="557"/>
      <c r="Z46" s="400"/>
      <c r="AA46" s="557"/>
      <c r="AB46" s="400"/>
      <c r="AC46" s="481"/>
      <c r="AD46" s="400"/>
      <c r="AE46" s="400"/>
      <c r="AF46" s="368"/>
      <c r="AG46" s="400"/>
      <c r="AH46" s="540"/>
      <c r="AI46" s="543"/>
      <c r="AJ46" s="546"/>
      <c r="AK46" s="514"/>
      <c r="AL46" s="313"/>
      <c r="AM46" s="310"/>
      <c r="AN46" s="310"/>
      <c r="AO46" s="310"/>
      <c r="AP46" s="310"/>
      <c r="AQ46" s="310"/>
      <c r="AR46" s="310"/>
      <c r="AS46" s="310"/>
      <c r="AT46" s="310"/>
      <c r="AU46" s="310"/>
      <c r="AV46" s="330"/>
      <c r="BM46" s="43"/>
      <c r="BU46" s="44"/>
      <c r="BV46" s="44"/>
      <c r="BW46" s="44"/>
      <c r="BX46" s="44"/>
    </row>
    <row r="47" spans="1:76" ht="14.1" customHeight="1" x14ac:dyDescent="0.25">
      <c r="A47" s="365"/>
      <c r="B47" s="151">
        <f t="shared" si="57"/>
        <v>3</v>
      </c>
      <c r="C47" s="479"/>
      <c r="D47" s="493"/>
      <c r="E47" s="481"/>
      <c r="F47" s="390"/>
      <c r="G47" s="368"/>
      <c r="H47" s="368"/>
      <c r="I47" s="390"/>
      <c r="J47" s="368"/>
      <c r="K47" s="394"/>
      <c r="L47" s="397"/>
      <c r="M47" s="381"/>
      <c r="N47" s="416"/>
      <c r="O47" s="561"/>
      <c r="P47" s="481"/>
      <c r="Q47" s="481"/>
      <c r="R47" s="400"/>
      <c r="S47" s="481"/>
      <c r="T47" s="400"/>
      <c r="U47" s="566"/>
      <c r="V47" s="400"/>
      <c r="W47" s="557"/>
      <c r="X47" s="400"/>
      <c r="Y47" s="557"/>
      <c r="Z47" s="400"/>
      <c r="AA47" s="557"/>
      <c r="AB47" s="400"/>
      <c r="AC47" s="481"/>
      <c r="AD47" s="400"/>
      <c r="AE47" s="400"/>
      <c r="AF47" s="368"/>
      <c r="AG47" s="400"/>
      <c r="AH47" s="540"/>
      <c r="AI47" s="543"/>
      <c r="AJ47" s="546"/>
      <c r="AK47" s="514"/>
      <c r="AL47" s="313"/>
      <c r="AM47" s="310"/>
      <c r="AN47" s="310"/>
      <c r="AO47" s="310"/>
      <c r="AP47" s="310"/>
      <c r="AQ47" s="310"/>
      <c r="AR47" s="310"/>
      <c r="AS47" s="310"/>
      <c r="AT47" s="310"/>
      <c r="AU47" s="310"/>
      <c r="AV47" s="330"/>
      <c r="BM47" s="43"/>
      <c r="BU47" s="44"/>
      <c r="BV47" s="44"/>
      <c r="BW47" s="44"/>
      <c r="BX47" s="44"/>
    </row>
    <row r="48" spans="1:76" ht="18" customHeight="1" x14ac:dyDescent="0.25">
      <c r="A48" s="365"/>
      <c r="B48" s="151">
        <f t="shared" si="57"/>
        <v>4</v>
      </c>
      <c r="C48" s="479"/>
      <c r="D48" s="493"/>
      <c r="E48" s="481"/>
      <c r="F48" s="390"/>
      <c r="G48" s="368"/>
      <c r="H48" s="368"/>
      <c r="I48" s="390"/>
      <c r="J48" s="368"/>
      <c r="K48" s="394"/>
      <c r="L48" s="397"/>
      <c r="M48" s="381"/>
      <c r="N48" s="416"/>
      <c r="O48" s="561"/>
      <c r="P48" s="481"/>
      <c r="Q48" s="481"/>
      <c r="R48" s="400"/>
      <c r="S48" s="481"/>
      <c r="T48" s="400"/>
      <c r="U48" s="566"/>
      <c r="V48" s="400"/>
      <c r="W48" s="557"/>
      <c r="X48" s="400"/>
      <c r="Y48" s="557"/>
      <c r="Z48" s="400"/>
      <c r="AA48" s="557"/>
      <c r="AB48" s="400"/>
      <c r="AC48" s="481"/>
      <c r="AD48" s="400"/>
      <c r="AE48" s="400"/>
      <c r="AF48" s="368"/>
      <c r="AG48" s="400"/>
      <c r="AH48" s="540"/>
      <c r="AI48" s="543"/>
      <c r="AJ48" s="546"/>
      <c r="AK48" s="514"/>
      <c r="AL48" s="313"/>
      <c r="AM48" s="310"/>
      <c r="AN48" s="310"/>
      <c r="AO48" s="310"/>
      <c r="AP48" s="310"/>
      <c r="AQ48" s="310"/>
      <c r="AR48" s="310"/>
      <c r="AS48" s="310"/>
      <c r="AT48" s="310"/>
      <c r="AU48" s="310"/>
      <c r="AV48" s="330"/>
      <c r="BM48" s="43"/>
      <c r="BU48" s="44"/>
      <c r="BV48" s="44"/>
      <c r="BW48" s="44"/>
      <c r="BX48" s="44"/>
    </row>
    <row r="49" spans="1:76" ht="21" customHeight="1" x14ac:dyDescent="0.25">
      <c r="A49" s="365"/>
      <c r="B49" s="151">
        <f t="shared" si="57"/>
        <v>5</v>
      </c>
      <c r="C49" s="479"/>
      <c r="D49" s="493"/>
      <c r="E49" s="481"/>
      <c r="F49" s="390"/>
      <c r="G49" s="368"/>
      <c r="H49" s="368"/>
      <c r="I49" s="390"/>
      <c r="J49" s="368"/>
      <c r="K49" s="394"/>
      <c r="L49" s="397"/>
      <c r="M49" s="381"/>
      <c r="N49" s="416"/>
      <c r="O49" s="561"/>
      <c r="P49" s="481"/>
      <c r="Q49" s="481"/>
      <c r="R49" s="400"/>
      <c r="S49" s="481"/>
      <c r="T49" s="400"/>
      <c r="U49" s="566"/>
      <c r="V49" s="400"/>
      <c r="W49" s="557"/>
      <c r="X49" s="400"/>
      <c r="Y49" s="557"/>
      <c r="Z49" s="400"/>
      <c r="AA49" s="557"/>
      <c r="AB49" s="400"/>
      <c r="AC49" s="481"/>
      <c r="AD49" s="400"/>
      <c r="AE49" s="400"/>
      <c r="AF49" s="368"/>
      <c r="AG49" s="400"/>
      <c r="AH49" s="540"/>
      <c r="AI49" s="543"/>
      <c r="AJ49" s="546"/>
      <c r="AK49" s="514"/>
      <c r="AL49" s="313"/>
      <c r="AM49" s="310"/>
      <c r="AN49" s="310"/>
      <c r="AO49" s="310"/>
      <c r="AP49" s="310"/>
      <c r="AQ49" s="310"/>
      <c r="AR49" s="310"/>
      <c r="AS49" s="310"/>
      <c r="AT49" s="310"/>
      <c r="AU49" s="310"/>
      <c r="AV49" s="330"/>
      <c r="BM49" s="43"/>
      <c r="BU49" s="44"/>
      <c r="BV49" s="44"/>
      <c r="BW49" s="44"/>
      <c r="BX49" s="44"/>
    </row>
    <row r="50" spans="1:76" ht="18.75" customHeight="1" x14ac:dyDescent="0.25">
      <c r="A50" s="365"/>
      <c r="B50" s="151">
        <f t="shared" si="57"/>
        <v>6</v>
      </c>
      <c r="C50" s="479"/>
      <c r="D50" s="493"/>
      <c r="E50" s="481"/>
      <c r="F50" s="390"/>
      <c r="G50" s="368"/>
      <c r="H50" s="368"/>
      <c r="I50" s="390"/>
      <c r="J50" s="368"/>
      <c r="K50" s="394"/>
      <c r="L50" s="397"/>
      <c r="M50" s="381"/>
      <c r="N50" s="416"/>
      <c r="O50" s="561"/>
      <c r="P50" s="481"/>
      <c r="Q50" s="481"/>
      <c r="R50" s="400"/>
      <c r="S50" s="481"/>
      <c r="T50" s="400"/>
      <c r="U50" s="566"/>
      <c r="V50" s="400"/>
      <c r="W50" s="557"/>
      <c r="X50" s="400"/>
      <c r="Y50" s="557"/>
      <c r="Z50" s="400"/>
      <c r="AA50" s="557"/>
      <c r="AB50" s="400"/>
      <c r="AC50" s="481"/>
      <c r="AD50" s="400"/>
      <c r="AE50" s="400"/>
      <c r="AF50" s="368"/>
      <c r="AG50" s="400"/>
      <c r="AH50" s="540"/>
      <c r="AI50" s="543"/>
      <c r="AJ50" s="546"/>
      <c r="AK50" s="514"/>
      <c r="AL50" s="313"/>
      <c r="AM50" s="310"/>
      <c r="AN50" s="310"/>
      <c r="AO50" s="310"/>
      <c r="AP50" s="310"/>
      <c r="AQ50" s="310"/>
      <c r="AR50" s="310"/>
      <c r="AS50" s="310"/>
      <c r="AT50" s="310"/>
      <c r="AU50" s="310"/>
      <c r="AV50" s="330"/>
      <c r="BM50" s="43"/>
      <c r="BU50" s="44"/>
      <c r="BV50" s="44"/>
      <c r="BW50" s="44"/>
      <c r="BX50" s="44"/>
    </row>
    <row r="51" spans="1:76" ht="21" customHeight="1" x14ac:dyDescent="0.25">
      <c r="A51" s="365"/>
      <c r="B51" s="151">
        <f t="shared" si="57"/>
        <v>7</v>
      </c>
      <c r="C51" s="479"/>
      <c r="D51" s="493"/>
      <c r="E51" s="481"/>
      <c r="F51" s="390"/>
      <c r="G51" s="368"/>
      <c r="H51" s="368"/>
      <c r="I51" s="390"/>
      <c r="J51" s="368"/>
      <c r="K51" s="394"/>
      <c r="L51" s="397"/>
      <c r="M51" s="381"/>
      <c r="N51" s="416"/>
      <c r="O51" s="561"/>
      <c r="P51" s="481"/>
      <c r="Q51" s="481"/>
      <c r="R51" s="400"/>
      <c r="S51" s="481"/>
      <c r="T51" s="400"/>
      <c r="U51" s="566"/>
      <c r="V51" s="400"/>
      <c r="W51" s="557"/>
      <c r="X51" s="400"/>
      <c r="Y51" s="557"/>
      <c r="Z51" s="400"/>
      <c r="AA51" s="557"/>
      <c r="AB51" s="400"/>
      <c r="AC51" s="481"/>
      <c r="AD51" s="400"/>
      <c r="AE51" s="400"/>
      <c r="AF51" s="368"/>
      <c r="AG51" s="400"/>
      <c r="AH51" s="540"/>
      <c r="AI51" s="543"/>
      <c r="AJ51" s="546"/>
      <c r="AK51" s="514"/>
      <c r="AL51" s="313"/>
      <c r="AM51" s="310"/>
      <c r="AN51" s="310"/>
      <c r="AO51" s="310"/>
      <c r="AP51" s="310"/>
      <c r="AQ51" s="310"/>
      <c r="AR51" s="310"/>
      <c r="AS51" s="310"/>
      <c r="AT51" s="310"/>
      <c r="AU51" s="310"/>
      <c r="AV51" s="330"/>
      <c r="BM51" s="43"/>
      <c r="BU51" s="44"/>
      <c r="BV51" s="44"/>
      <c r="BW51" s="44"/>
      <c r="BX51" s="44"/>
    </row>
    <row r="52" spans="1:76" ht="15.75" customHeight="1" x14ac:dyDescent="0.25">
      <c r="A52" s="365"/>
      <c r="B52" s="151">
        <f t="shared" si="57"/>
        <v>8</v>
      </c>
      <c r="C52" s="479"/>
      <c r="D52" s="493"/>
      <c r="E52" s="481"/>
      <c r="F52" s="390"/>
      <c r="G52" s="368"/>
      <c r="H52" s="368"/>
      <c r="I52" s="390"/>
      <c r="J52" s="368"/>
      <c r="K52" s="394"/>
      <c r="L52" s="397"/>
      <c r="M52" s="381"/>
      <c r="N52" s="416"/>
      <c r="O52" s="561"/>
      <c r="P52" s="481"/>
      <c r="Q52" s="481"/>
      <c r="R52" s="400"/>
      <c r="S52" s="481"/>
      <c r="T52" s="400"/>
      <c r="U52" s="566"/>
      <c r="V52" s="400"/>
      <c r="W52" s="557"/>
      <c r="X52" s="400"/>
      <c r="Y52" s="557"/>
      <c r="Z52" s="400"/>
      <c r="AA52" s="557"/>
      <c r="AB52" s="400"/>
      <c r="AC52" s="481"/>
      <c r="AD52" s="400"/>
      <c r="AE52" s="400"/>
      <c r="AF52" s="368"/>
      <c r="AG52" s="400"/>
      <c r="AH52" s="540"/>
      <c r="AI52" s="543"/>
      <c r="AJ52" s="546"/>
      <c r="AK52" s="514"/>
      <c r="AL52" s="313"/>
      <c r="AM52" s="310"/>
      <c r="AN52" s="310"/>
      <c r="AO52" s="310"/>
      <c r="AP52" s="310"/>
      <c r="AQ52" s="310"/>
      <c r="AR52" s="310"/>
      <c r="AS52" s="310"/>
      <c r="AT52" s="310"/>
      <c r="AU52" s="310"/>
      <c r="AV52" s="330"/>
      <c r="BM52" s="43"/>
      <c r="BU52" s="44"/>
      <c r="BV52" s="44"/>
      <c r="BW52" s="44"/>
      <c r="BX52" s="44"/>
    </row>
    <row r="53" spans="1:76" ht="45.45" customHeight="1" thickBot="1" x14ac:dyDescent="0.3">
      <c r="A53" s="366"/>
      <c r="B53" s="172">
        <f t="shared" si="57"/>
        <v>9</v>
      </c>
      <c r="C53" s="480"/>
      <c r="D53" s="494"/>
      <c r="E53" s="482"/>
      <c r="F53" s="391"/>
      <c r="G53" s="369"/>
      <c r="H53" s="369"/>
      <c r="I53" s="391"/>
      <c r="J53" s="369"/>
      <c r="K53" s="395"/>
      <c r="L53" s="398"/>
      <c r="M53" s="382"/>
      <c r="N53" s="417"/>
      <c r="O53" s="562"/>
      <c r="P53" s="564"/>
      <c r="Q53" s="564"/>
      <c r="R53" s="401"/>
      <c r="S53" s="564"/>
      <c r="T53" s="401"/>
      <c r="U53" s="567"/>
      <c r="V53" s="401"/>
      <c r="W53" s="558"/>
      <c r="X53" s="401"/>
      <c r="Y53" s="558"/>
      <c r="Z53" s="401"/>
      <c r="AA53" s="558"/>
      <c r="AB53" s="401"/>
      <c r="AC53" s="564"/>
      <c r="AD53" s="401"/>
      <c r="AE53" s="401"/>
      <c r="AF53" s="369"/>
      <c r="AG53" s="401"/>
      <c r="AH53" s="541"/>
      <c r="AI53" s="544"/>
      <c r="AJ53" s="547"/>
      <c r="AK53" s="515"/>
      <c r="AL53" s="516"/>
      <c r="AM53" s="450"/>
      <c r="AN53" s="450"/>
      <c r="AO53" s="450"/>
      <c r="AP53" s="450"/>
      <c r="AQ53" s="450"/>
      <c r="AR53" s="450"/>
      <c r="AS53" s="450"/>
      <c r="AT53" s="450"/>
      <c r="AU53" s="450"/>
      <c r="AV53" s="451"/>
    </row>
    <row r="54" spans="1:76" ht="14.1" customHeight="1" x14ac:dyDescent="0.25">
      <c r="A54" s="361" t="s">
        <v>224</v>
      </c>
      <c r="B54" s="171">
        <v>1</v>
      </c>
      <c r="C54" s="380" t="s">
        <v>217</v>
      </c>
      <c r="D54" s="370" t="s">
        <v>302</v>
      </c>
      <c r="E54" s="380" t="s">
        <v>248</v>
      </c>
      <c r="F54" s="389">
        <v>2</v>
      </c>
      <c r="G54" s="367" t="str">
        <f t="shared" ref="G54" si="58">IF(F54=5,"Mas de una vez al año",IF(F54=4,"Al menos una vez en el ultimo año",IF(F54=3,"Al menos una vez en los ultimos 2 años",IF(F54=2,"Al menos una vez en los ultimos 5 años","No se ha presentado en los ultimos 5 años"))))</f>
        <v>Al menos una vez en los ultimos 5 años</v>
      </c>
      <c r="H54" s="367" t="str">
        <f>CONCATENATE(F$54,I$54)</f>
        <v>25</v>
      </c>
      <c r="I54" s="389">
        <v>5</v>
      </c>
      <c r="J54" s="367" t="str">
        <f t="shared" ref="J54" si="59">IF(I54=5,"Catastrófico",IF(I54=4,"Mayor",IF(I54=3,"Moderado",IF(I54=2,"Menor",IF(I54=1,"Leve","Digite Valor entre 1 y 5")))))</f>
        <v>Catastrófico</v>
      </c>
      <c r="K54" s="393" t="str">
        <f>IF(J54="Digite Valor entre 1 y 5","",IF(COUNTIF(BU$236:BU$243,CONCATENATE(F54,I54)),BU$235,IF(COUNTIF(BV$236:BV$243,CONCATENATE(F54,I54)),BV$235,IF(COUNTIF(BW$236:BW$239,CONCATENATE(F54,I54)),BW$235,BX$235))))</f>
        <v>Zona de Riesgo Extrema</v>
      </c>
      <c r="L54" s="396" t="str">
        <f>IF(K54=BU$235,"E",IF(K54=BV$235,"A",IF(K54=BW$235,"M",IF(K54=BX$235,"B",""))))</f>
        <v>E</v>
      </c>
      <c r="M54" s="380" t="s">
        <v>140</v>
      </c>
      <c r="N54" s="383" t="s">
        <v>300</v>
      </c>
      <c r="O54" s="386" t="s">
        <v>109</v>
      </c>
      <c r="P54" s="389" t="s">
        <v>86</v>
      </c>
      <c r="Q54" s="389" t="s">
        <v>87</v>
      </c>
      <c r="R54" s="399">
        <f t="shared" ref="R54" si="60">IF(Q54="Si",15,0)</f>
        <v>15</v>
      </c>
      <c r="S54" s="389" t="s">
        <v>87</v>
      </c>
      <c r="T54" s="399">
        <f t="shared" ref="T54" si="61">IF(S54="Si",15,0)</f>
        <v>15</v>
      </c>
      <c r="U54" s="444" t="s">
        <v>174</v>
      </c>
      <c r="V54" s="399">
        <f t="shared" ref="V54" si="62">IF(U54="Oportuna",15,0)</f>
        <v>15</v>
      </c>
      <c r="W54" s="447" t="s">
        <v>176</v>
      </c>
      <c r="X54" s="399">
        <f t="shared" ref="X54" si="63">IF(W54="Prevenir",15,10)</f>
        <v>15</v>
      </c>
      <c r="Y54" s="447" t="s">
        <v>179</v>
      </c>
      <c r="Z54" s="399">
        <f t="shared" ref="Z54" si="64">IF(Y54="confiable",15,0)</f>
        <v>15</v>
      </c>
      <c r="AA54" s="447" t="s">
        <v>181</v>
      </c>
      <c r="AB54" s="399">
        <f t="shared" ref="AB54" si="65">IF(AA54="Se investigan",15,0)</f>
        <v>15</v>
      </c>
      <c r="AC54" s="389" t="s">
        <v>183</v>
      </c>
      <c r="AD54" s="399">
        <f t="shared" ref="AD54" si="66">IF(AC54="Completa ",10,5)</f>
        <v>10</v>
      </c>
      <c r="AE54" s="399">
        <f t="shared" ref="AE54" si="67">R54+T54+V54+X54+Z54+AB54+AD54</f>
        <v>100</v>
      </c>
      <c r="AF54" s="367" t="str">
        <f t="shared" ref="AF54" si="68">IF(P54="","",IF(P54="Afecta la Probabilidad",IF(AND(AE54&gt;=0,AE54&lt;=50),"No disminuye la Probabilidad",IF(AND(AE54&gt;50,AE54&lt;=75),"Disminuye la Probabilidad en 1",IF(AND(AE54&gt;75,AE54&lt;=100),"Disminuye la Probabilidad en 2",""))),IF(AND(AE54&gt;=0,AE54&lt;=50),"No disminuye el Impacto",IF(AND(AE54&gt;50,AE54&lt;=75),"Disminuye el Impacto en 1",IF(AND(AE54&gt;75,AE54&lt;=100),"Disminuye el Impacto en 2","")))))</f>
        <v>Disminuye la Probabilidad en 2</v>
      </c>
      <c r="AG54" s="399">
        <f t="shared" ref="AG54" si="69">IF(AE54&lt;=50,0,IF(AND(AE54&gt;50,AE54&lt;=75),1,IF(AND(AE54&gt;75,AE54&lt;=100),2,"")))</f>
        <v>2</v>
      </c>
      <c r="AH54" s="471" t="s">
        <v>313</v>
      </c>
      <c r="AI54" s="456" t="s">
        <v>218</v>
      </c>
      <c r="AJ54" s="532"/>
      <c r="AK54" s="513"/>
      <c r="AL54" s="312"/>
      <c r="AM54" s="309">
        <f>F54</f>
        <v>2</v>
      </c>
      <c r="AN54" s="309">
        <f>IF(P54="Afecta la Probabilidad",AM54-(AM54-AG54),"No aplica")</f>
        <v>2</v>
      </c>
      <c r="AO54" s="309">
        <f>I54</f>
        <v>5</v>
      </c>
      <c r="AP54" s="309" t="str">
        <f>IF(P54="Afecta el Impacto",AO54-(AO54-AG54),"No aplica")</f>
        <v>No aplica</v>
      </c>
      <c r="AQ54" s="309" t="str">
        <f>IF(Matriz!P54="Afecta el Impacto",CONCATENATE(AM54,AP54),CONCATENATE(AN54,AO54))</f>
        <v>25</v>
      </c>
      <c r="AR54" s="309">
        <f>IF(P54="","",SUMIF(P54:P62,"Afecta la Probabilidad",AN54:AN62))</f>
        <v>2</v>
      </c>
      <c r="AS54" s="309">
        <f>IF(P54="","",SUMIF(P54:P62,"Afecta el Impacto",AP54:AP62))</f>
        <v>0</v>
      </c>
      <c r="AT54" s="309">
        <f>IF(AR54="","",IF(F54-AR54&lt;=0,1,F54-AR54))</f>
        <v>1</v>
      </c>
      <c r="AU54" s="309" t="str">
        <f t="shared" ref="AU54" si="70">CONCATENATE(AT54,AV54)</f>
        <v>15</v>
      </c>
      <c r="AV54" s="329">
        <f>IF(I54="","",IF(I54-AS54&lt;0,1,I54-AS54))</f>
        <v>5</v>
      </c>
      <c r="BU54" s="85">
        <f>COUNTIF(BU10:BU17,CONCATENATE(F9,I9))</f>
        <v>0</v>
      </c>
      <c r="BV54" s="85">
        <f>COUNTIF(BV10:BV17,CONCATENATE(F9,I9))</f>
        <v>0</v>
      </c>
      <c r="BW54" s="85">
        <f>COUNTIF(BW10:BW17,CONCATENATE(G9,J9))</f>
        <v>0</v>
      </c>
      <c r="BX54" s="85">
        <f>COUNTIF(BX10:BX17,CONCATENATE(H9,K9))</f>
        <v>0</v>
      </c>
    </row>
    <row r="55" spans="1:76" ht="14.1" customHeight="1" x14ac:dyDescent="0.25">
      <c r="A55" s="362"/>
      <c r="B55" s="151">
        <f t="shared" si="57"/>
        <v>2</v>
      </c>
      <c r="C55" s="381"/>
      <c r="D55" s="371"/>
      <c r="E55" s="381"/>
      <c r="F55" s="390"/>
      <c r="G55" s="368"/>
      <c r="H55" s="368"/>
      <c r="I55" s="390"/>
      <c r="J55" s="368"/>
      <c r="K55" s="394"/>
      <c r="L55" s="397"/>
      <c r="M55" s="381"/>
      <c r="N55" s="384"/>
      <c r="O55" s="387"/>
      <c r="P55" s="390"/>
      <c r="Q55" s="390"/>
      <c r="R55" s="400"/>
      <c r="S55" s="390"/>
      <c r="T55" s="400"/>
      <c r="U55" s="445"/>
      <c r="V55" s="400"/>
      <c r="W55" s="448"/>
      <c r="X55" s="400"/>
      <c r="Y55" s="448"/>
      <c r="Z55" s="400"/>
      <c r="AA55" s="448"/>
      <c r="AB55" s="400"/>
      <c r="AC55" s="390"/>
      <c r="AD55" s="400"/>
      <c r="AE55" s="400"/>
      <c r="AF55" s="368"/>
      <c r="AG55" s="400"/>
      <c r="AH55" s="472"/>
      <c r="AI55" s="457"/>
      <c r="AJ55" s="533"/>
      <c r="AK55" s="514"/>
      <c r="AL55" s="313"/>
      <c r="AM55" s="310"/>
      <c r="AN55" s="310"/>
      <c r="AO55" s="310"/>
      <c r="AP55" s="310"/>
      <c r="AQ55" s="310"/>
      <c r="AR55" s="310"/>
      <c r="AS55" s="310"/>
      <c r="AT55" s="310"/>
      <c r="AU55" s="310"/>
      <c r="AV55" s="330"/>
    </row>
    <row r="56" spans="1:76" ht="14.1" customHeight="1" x14ac:dyDescent="0.25">
      <c r="A56" s="362"/>
      <c r="B56" s="151">
        <f t="shared" si="57"/>
        <v>3</v>
      </c>
      <c r="C56" s="381"/>
      <c r="D56" s="371"/>
      <c r="E56" s="381"/>
      <c r="F56" s="390"/>
      <c r="G56" s="368"/>
      <c r="H56" s="368"/>
      <c r="I56" s="390"/>
      <c r="J56" s="368"/>
      <c r="K56" s="394"/>
      <c r="L56" s="397"/>
      <c r="M56" s="381"/>
      <c r="N56" s="384"/>
      <c r="O56" s="387"/>
      <c r="P56" s="390"/>
      <c r="Q56" s="390"/>
      <c r="R56" s="400"/>
      <c r="S56" s="390"/>
      <c r="T56" s="400"/>
      <c r="U56" s="445"/>
      <c r="V56" s="400"/>
      <c r="W56" s="448"/>
      <c r="X56" s="400"/>
      <c r="Y56" s="448"/>
      <c r="Z56" s="400"/>
      <c r="AA56" s="448"/>
      <c r="AB56" s="400"/>
      <c r="AC56" s="390"/>
      <c r="AD56" s="400"/>
      <c r="AE56" s="400"/>
      <c r="AF56" s="368"/>
      <c r="AG56" s="400"/>
      <c r="AH56" s="472"/>
      <c r="AI56" s="457"/>
      <c r="AJ56" s="533"/>
      <c r="AK56" s="514"/>
      <c r="AL56" s="313"/>
      <c r="AM56" s="310"/>
      <c r="AN56" s="310"/>
      <c r="AO56" s="310"/>
      <c r="AP56" s="310"/>
      <c r="AQ56" s="310"/>
      <c r="AR56" s="310"/>
      <c r="AS56" s="310"/>
      <c r="AT56" s="310"/>
      <c r="AU56" s="310"/>
      <c r="AV56" s="330"/>
    </row>
    <row r="57" spans="1:76" ht="14.1" customHeight="1" x14ac:dyDescent="0.25">
      <c r="A57" s="362"/>
      <c r="B57" s="151">
        <f t="shared" si="57"/>
        <v>4</v>
      </c>
      <c r="C57" s="381"/>
      <c r="D57" s="371"/>
      <c r="E57" s="381"/>
      <c r="F57" s="390"/>
      <c r="G57" s="368"/>
      <c r="H57" s="368"/>
      <c r="I57" s="390"/>
      <c r="J57" s="368"/>
      <c r="K57" s="394"/>
      <c r="L57" s="397"/>
      <c r="M57" s="381"/>
      <c r="N57" s="384"/>
      <c r="O57" s="387"/>
      <c r="P57" s="390"/>
      <c r="Q57" s="390"/>
      <c r="R57" s="400"/>
      <c r="S57" s="390"/>
      <c r="T57" s="400"/>
      <c r="U57" s="445"/>
      <c r="V57" s="400"/>
      <c r="W57" s="448"/>
      <c r="X57" s="400"/>
      <c r="Y57" s="448"/>
      <c r="Z57" s="400"/>
      <c r="AA57" s="448"/>
      <c r="AB57" s="400"/>
      <c r="AC57" s="390"/>
      <c r="AD57" s="400"/>
      <c r="AE57" s="400"/>
      <c r="AF57" s="368"/>
      <c r="AG57" s="400"/>
      <c r="AH57" s="472"/>
      <c r="AI57" s="457"/>
      <c r="AJ57" s="533"/>
      <c r="AK57" s="514"/>
      <c r="AL57" s="313"/>
      <c r="AM57" s="310"/>
      <c r="AN57" s="310"/>
      <c r="AO57" s="310"/>
      <c r="AP57" s="310"/>
      <c r="AQ57" s="310"/>
      <c r="AR57" s="310"/>
      <c r="AS57" s="310"/>
      <c r="AT57" s="310"/>
      <c r="AU57" s="310"/>
      <c r="AV57" s="330"/>
    </row>
    <row r="58" spans="1:76" ht="14.1" customHeight="1" x14ac:dyDescent="0.25">
      <c r="A58" s="362"/>
      <c r="B58" s="151">
        <f t="shared" si="57"/>
        <v>5</v>
      </c>
      <c r="C58" s="381"/>
      <c r="D58" s="371"/>
      <c r="E58" s="381"/>
      <c r="F58" s="390"/>
      <c r="G58" s="368"/>
      <c r="H58" s="368"/>
      <c r="I58" s="390"/>
      <c r="J58" s="368"/>
      <c r="K58" s="394"/>
      <c r="L58" s="397"/>
      <c r="M58" s="381"/>
      <c r="N58" s="384"/>
      <c r="O58" s="387"/>
      <c r="P58" s="390"/>
      <c r="Q58" s="390"/>
      <c r="R58" s="400"/>
      <c r="S58" s="390"/>
      <c r="T58" s="400"/>
      <c r="U58" s="445"/>
      <c r="V58" s="400"/>
      <c r="W58" s="448"/>
      <c r="X58" s="400"/>
      <c r="Y58" s="448"/>
      <c r="Z58" s="400"/>
      <c r="AA58" s="448"/>
      <c r="AB58" s="400"/>
      <c r="AC58" s="390"/>
      <c r="AD58" s="400"/>
      <c r="AE58" s="400"/>
      <c r="AF58" s="368"/>
      <c r="AG58" s="400"/>
      <c r="AH58" s="472"/>
      <c r="AI58" s="457"/>
      <c r="AJ58" s="533"/>
      <c r="AK58" s="514"/>
      <c r="AL58" s="313"/>
      <c r="AM58" s="310"/>
      <c r="AN58" s="310"/>
      <c r="AO58" s="310"/>
      <c r="AP58" s="310"/>
      <c r="AQ58" s="310"/>
      <c r="AR58" s="310"/>
      <c r="AS58" s="310"/>
      <c r="AT58" s="310"/>
      <c r="AU58" s="310"/>
      <c r="AV58" s="330"/>
    </row>
    <row r="59" spans="1:76" ht="14.1" customHeight="1" x14ac:dyDescent="0.25">
      <c r="A59" s="362"/>
      <c r="B59" s="151">
        <f t="shared" si="57"/>
        <v>6</v>
      </c>
      <c r="C59" s="381"/>
      <c r="D59" s="371"/>
      <c r="E59" s="381"/>
      <c r="F59" s="390"/>
      <c r="G59" s="368"/>
      <c r="H59" s="368"/>
      <c r="I59" s="390"/>
      <c r="J59" s="368"/>
      <c r="K59" s="394"/>
      <c r="L59" s="397"/>
      <c r="M59" s="381"/>
      <c r="N59" s="384"/>
      <c r="O59" s="387"/>
      <c r="P59" s="390"/>
      <c r="Q59" s="390"/>
      <c r="R59" s="400"/>
      <c r="S59" s="390"/>
      <c r="T59" s="400"/>
      <c r="U59" s="445"/>
      <c r="V59" s="400"/>
      <c r="W59" s="448"/>
      <c r="X59" s="400"/>
      <c r="Y59" s="448"/>
      <c r="Z59" s="400"/>
      <c r="AA59" s="448"/>
      <c r="AB59" s="400"/>
      <c r="AC59" s="390"/>
      <c r="AD59" s="400"/>
      <c r="AE59" s="400"/>
      <c r="AF59" s="368"/>
      <c r="AG59" s="400"/>
      <c r="AH59" s="472"/>
      <c r="AI59" s="457"/>
      <c r="AJ59" s="533"/>
      <c r="AK59" s="514"/>
      <c r="AL59" s="313"/>
      <c r="AM59" s="310"/>
      <c r="AN59" s="310"/>
      <c r="AO59" s="310"/>
      <c r="AP59" s="310"/>
      <c r="AQ59" s="310"/>
      <c r="AR59" s="310"/>
      <c r="AS59" s="310"/>
      <c r="AT59" s="310"/>
      <c r="AU59" s="310"/>
      <c r="AV59" s="330"/>
    </row>
    <row r="60" spans="1:76" ht="14.1" customHeight="1" x14ac:dyDescent="0.25">
      <c r="A60" s="362"/>
      <c r="B60" s="151">
        <f t="shared" si="57"/>
        <v>7</v>
      </c>
      <c r="C60" s="381"/>
      <c r="D60" s="371"/>
      <c r="E60" s="381"/>
      <c r="F60" s="390"/>
      <c r="G60" s="368"/>
      <c r="H60" s="368"/>
      <c r="I60" s="390"/>
      <c r="J60" s="368"/>
      <c r="K60" s="394"/>
      <c r="L60" s="397"/>
      <c r="M60" s="381"/>
      <c r="N60" s="384"/>
      <c r="O60" s="387"/>
      <c r="P60" s="390"/>
      <c r="Q60" s="390"/>
      <c r="R60" s="400"/>
      <c r="S60" s="390"/>
      <c r="T60" s="400"/>
      <c r="U60" s="445"/>
      <c r="V60" s="400"/>
      <c r="W60" s="448"/>
      <c r="X60" s="400"/>
      <c r="Y60" s="448"/>
      <c r="Z60" s="400"/>
      <c r="AA60" s="448"/>
      <c r="AB60" s="400"/>
      <c r="AC60" s="390"/>
      <c r="AD60" s="400"/>
      <c r="AE60" s="400"/>
      <c r="AF60" s="368"/>
      <c r="AG60" s="400"/>
      <c r="AH60" s="472"/>
      <c r="AI60" s="457"/>
      <c r="AJ60" s="533"/>
      <c r="AK60" s="514"/>
      <c r="AL60" s="313"/>
      <c r="AM60" s="310"/>
      <c r="AN60" s="310"/>
      <c r="AO60" s="310"/>
      <c r="AP60" s="310"/>
      <c r="AQ60" s="310"/>
      <c r="AR60" s="310"/>
      <c r="AS60" s="310"/>
      <c r="AT60" s="310"/>
      <c r="AU60" s="310"/>
      <c r="AV60" s="330"/>
    </row>
    <row r="61" spans="1:76" ht="14.1" customHeight="1" x14ac:dyDescent="0.25">
      <c r="A61" s="362"/>
      <c r="B61" s="151">
        <f t="shared" si="57"/>
        <v>8</v>
      </c>
      <c r="C61" s="381"/>
      <c r="D61" s="371"/>
      <c r="E61" s="381"/>
      <c r="F61" s="390"/>
      <c r="G61" s="368"/>
      <c r="H61" s="368"/>
      <c r="I61" s="390"/>
      <c r="J61" s="368"/>
      <c r="K61" s="394"/>
      <c r="L61" s="397"/>
      <c r="M61" s="381"/>
      <c r="N61" s="384"/>
      <c r="O61" s="387"/>
      <c r="P61" s="390"/>
      <c r="Q61" s="390"/>
      <c r="R61" s="400"/>
      <c r="S61" s="390"/>
      <c r="T61" s="400"/>
      <c r="U61" s="445"/>
      <c r="V61" s="400"/>
      <c r="W61" s="448"/>
      <c r="X61" s="400"/>
      <c r="Y61" s="448"/>
      <c r="Z61" s="400"/>
      <c r="AA61" s="448"/>
      <c r="AB61" s="400"/>
      <c r="AC61" s="390"/>
      <c r="AD61" s="400"/>
      <c r="AE61" s="400"/>
      <c r="AF61" s="368"/>
      <c r="AG61" s="400"/>
      <c r="AH61" s="472"/>
      <c r="AI61" s="457"/>
      <c r="AJ61" s="533"/>
      <c r="AK61" s="514"/>
      <c r="AL61" s="313"/>
      <c r="AM61" s="310"/>
      <c r="AN61" s="310"/>
      <c r="AO61" s="310"/>
      <c r="AP61" s="310"/>
      <c r="AQ61" s="310"/>
      <c r="AR61" s="310"/>
      <c r="AS61" s="310"/>
      <c r="AT61" s="310"/>
      <c r="AU61" s="310"/>
      <c r="AV61" s="330"/>
    </row>
    <row r="62" spans="1:76" ht="25.05" customHeight="1" thickBot="1" x14ac:dyDescent="0.3">
      <c r="A62" s="363"/>
      <c r="B62" s="172">
        <f t="shared" si="57"/>
        <v>9</v>
      </c>
      <c r="C62" s="382"/>
      <c r="D62" s="372"/>
      <c r="E62" s="382"/>
      <c r="F62" s="391"/>
      <c r="G62" s="369"/>
      <c r="H62" s="369"/>
      <c r="I62" s="391"/>
      <c r="J62" s="369"/>
      <c r="K62" s="395"/>
      <c r="L62" s="398"/>
      <c r="M62" s="382"/>
      <c r="N62" s="385"/>
      <c r="O62" s="388"/>
      <c r="P62" s="391"/>
      <c r="Q62" s="391"/>
      <c r="R62" s="401"/>
      <c r="S62" s="391"/>
      <c r="T62" s="401"/>
      <c r="U62" s="531"/>
      <c r="V62" s="401"/>
      <c r="W62" s="462"/>
      <c r="X62" s="401"/>
      <c r="Y62" s="462"/>
      <c r="Z62" s="401"/>
      <c r="AA62" s="462"/>
      <c r="AB62" s="401"/>
      <c r="AC62" s="391"/>
      <c r="AD62" s="401"/>
      <c r="AE62" s="401"/>
      <c r="AF62" s="369"/>
      <c r="AG62" s="401"/>
      <c r="AH62" s="473"/>
      <c r="AI62" s="458"/>
      <c r="AJ62" s="534"/>
      <c r="AK62" s="515"/>
      <c r="AL62" s="516"/>
      <c r="AM62" s="450"/>
      <c r="AN62" s="450"/>
      <c r="AO62" s="450"/>
      <c r="AP62" s="450"/>
      <c r="AQ62" s="450"/>
      <c r="AR62" s="450"/>
      <c r="AS62" s="450"/>
      <c r="AT62" s="450"/>
      <c r="AU62" s="450"/>
      <c r="AV62" s="451"/>
    </row>
    <row r="63" spans="1:76" ht="14.1" customHeight="1" x14ac:dyDescent="0.25">
      <c r="A63" s="361" t="s">
        <v>223</v>
      </c>
      <c r="B63" s="176">
        <v>1</v>
      </c>
      <c r="C63" s="380" t="s">
        <v>220</v>
      </c>
      <c r="D63" s="370" t="s">
        <v>219</v>
      </c>
      <c r="E63" s="380" t="s">
        <v>249</v>
      </c>
      <c r="F63" s="389">
        <v>2</v>
      </c>
      <c r="G63" s="367" t="str">
        <f t="shared" ref="G63" si="71">IF(F63=5,"Mas de una vez al año",IF(F63=4,"Al menos una vez en el ultimo año",IF(F63=3,"Al menos una vez en los ultimos 2 años",IF(F63=2,"Al menos una vez en los ultimos 5 años","No se ha presentado en los ultimos 5 años"))))</f>
        <v>Al menos una vez en los ultimos 5 años</v>
      </c>
      <c r="H63" s="367" t="str">
        <f>CONCATENATE(F$63,I$63)</f>
        <v>25</v>
      </c>
      <c r="I63" s="389">
        <v>5</v>
      </c>
      <c r="J63" s="367" t="str">
        <f t="shared" ref="J63" si="72">IF(I63=5,"Catastrófico",IF(I63=4,"Mayor",IF(I63=3,"Moderado",IF(I63=2,"Menor",IF(I63=1,"Leve","Digite Valor entre 1 y 5")))))</f>
        <v>Catastrófico</v>
      </c>
      <c r="K63" s="393" t="str">
        <f>IF(J63="Digite Valor entre 1 y 5","",IF(COUNTIF(BU$236:BU$243,CONCATENATE(F63,I63)),BU$235,IF(COUNTIF(BV$236:BV$243,CONCATENATE(F63,I63)),BV$235,IF(COUNTIF(BW$236:BW$239,CONCATENATE(F63,I63)),BW$235,BX$235))))</f>
        <v>Zona de Riesgo Extrema</v>
      </c>
      <c r="L63" s="396" t="str">
        <f>IF(K63=BU$235,"E",IF(K63=BV$235,"A",IF(K63=BW$235,"M",IF(K63=BX$235,"B",""))))</f>
        <v>E</v>
      </c>
      <c r="M63" s="380" t="s">
        <v>140</v>
      </c>
      <c r="N63" s="415" t="s">
        <v>290</v>
      </c>
      <c r="O63" s="560" t="s">
        <v>109</v>
      </c>
      <c r="P63" s="563" t="s">
        <v>86</v>
      </c>
      <c r="Q63" s="563" t="s">
        <v>87</v>
      </c>
      <c r="R63" s="399">
        <f t="shared" ref="R63" si="73">IF(Q63="Si",15,0)</f>
        <v>15</v>
      </c>
      <c r="S63" s="563" t="s">
        <v>87</v>
      </c>
      <c r="T63" s="399">
        <f t="shared" ref="T63" si="74">IF(S63="Si",15,0)</f>
        <v>15</v>
      </c>
      <c r="U63" s="565" t="s">
        <v>174</v>
      </c>
      <c r="V63" s="399">
        <f t="shared" ref="V63" si="75">IF(U63="Oportuna",15,0)</f>
        <v>15</v>
      </c>
      <c r="W63" s="556" t="s">
        <v>176</v>
      </c>
      <c r="X63" s="399">
        <f t="shared" ref="X63" si="76">IF(W63="Prevenir",15,10)</f>
        <v>15</v>
      </c>
      <c r="Y63" s="556" t="s">
        <v>179</v>
      </c>
      <c r="Z63" s="399">
        <f t="shared" ref="Z63" si="77">IF(Y63="confiable",15,0)</f>
        <v>15</v>
      </c>
      <c r="AA63" s="556" t="s">
        <v>181</v>
      </c>
      <c r="AB63" s="399">
        <f t="shared" ref="AB63" si="78">IF(AA63="Se investigan",15,0)</f>
        <v>15</v>
      </c>
      <c r="AC63" s="563" t="s">
        <v>183</v>
      </c>
      <c r="AD63" s="399">
        <f t="shared" ref="AD63" si="79">IF(AC63="Completa ",10,5)</f>
        <v>10</v>
      </c>
      <c r="AE63" s="399">
        <f t="shared" ref="AE63" si="80">R63+T63+V63+X63+Z63+AB63+AD63</f>
        <v>100</v>
      </c>
      <c r="AF63" s="367" t="str">
        <f t="shared" ref="AF63" si="81">IF(P63="","",IF(P63="Afecta la Probabilidad",IF(AND(AE63&gt;=0,AE63&lt;=50),"No disminuye la Probabilidad",IF(AND(AE63&gt;50,AE63&lt;=75),"Disminuye la Probabilidad en 1",IF(AND(AE63&gt;75,AE63&lt;=100),"Disminuye la Probabilidad en 2",""))),IF(AND(AE63&gt;=0,AE63&lt;=50),"No disminuye el Impacto",IF(AND(AE63&gt;50,AE63&lt;=75),"Disminuye el Impacto en 1",IF(AND(AE63&gt;75,AE63&lt;=100),"Disminuye el Impacto en 2","")))))</f>
        <v>Disminuye la Probabilidad en 2</v>
      </c>
      <c r="AG63" s="399">
        <f t="shared" ref="AG63" si="82">IF(AE63&lt;=50,0,IF(AND(AE63&gt;50,AE63&lt;=75),1,IF(AND(AE63&gt;75,AE63&lt;=100),2,"")))</f>
        <v>2</v>
      </c>
      <c r="AH63" s="471" t="s">
        <v>298</v>
      </c>
      <c r="AI63" s="456" t="s">
        <v>221</v>
      </c>
      <c r="AJ63" s="459"/>
      <c r="AK63" s="513"/>
      <c r="AL63" s="312"/>
      <c r="AM63" s="309">
        <f>F63</f>
        <v>2</v>
      </c>
      <c r="AN63" s="309">
        <f>IF(P63="Afecta la Probabilidad",AM63-(AM63-AG63),"No aplica")</f>
        <v>2</v>
      </c>
      <c r="AO63" s="309">
        <f>I63</f>
        <v>5</v>
      </c>
      <c r="AP63" s="309" t="str">
        <f>IF(P63="Afecta el Impacto",AO63-(AO63-AG63),"No aplica")</f>
        <v>No aplica</v>
      </c>
      <c r="AQ63" s="309" t="str">
        <f>IF(Matriz!P63="Afecta el Impacto",CONCATENATE(AM63,AP63),CONCATENATE(AN63,AO63))</f>
        <v>25</v>
      </c>
      <c r="AR63" s="309">
        <f>IF(P63="","",SUMIF(P63:P71,"Afecta la Probabilidad",AN63:AN71))</f>
        <v>2</v>
      </c>
      <c r="AS63" s="309">
        <f>IF(P63="","",SUMIF(P63:P71,"Afecta el Impacto",AP63:AP71))</f>
        <v>0</v>
      </c>
      <c r="AT63" s="309">
        <f>IF(AR63="","",IF(F63-AR63&lt;=0,1,F63-AR63))</f>
        <v>1</v>
      </c>
      <c r="AU63" s="309" t="str">
        <f t="shared" ref="AU63" si="83">CONCATENATE(AT63,AV63)</f>
        <v>15</v>
      </c>
      <c r="AV63" s="329">
        <f>IF(I63="","",IF(I63-AS63&lt;0,1,I63-AS63))</f>
        <v>5</v>
      </c>
    </row>
    <row r="64" spans="1:76" ht="21" customHeight="1" x14ac:dyDescent="0.25">
      <c r="A64" s="362"/>
      <c r="B64" s="177">
        <f t="shared" si="57"/>
        <v>2</v>
      </c>
      <c r="C64" s="381"/>
      <c r="D64" s="371"/>
      <c r="E64" s="381"/>
      <c r="F64" s="390"/>
      <c r="G64" s="368"/>
      <c r="H64" s="368"/>
      <c r="I64" s="390"/>
      <c r="J64" s="368"/>
      <c r="K64" s="394"/>
      <c r="L64" s="397"/>
      <c r="M64" s="381"/>
      <c r="N64" s="416"/>
      <c r="O64" s="561"/>
      <c r="P64" s="481"/>
      <c r="Q64" s="481"/>
      <c r="R64" s="400"/>
      <c r="S64" s="481"/>
      <c r="T64" s="400"/>
      <c r="U64" s="566"/>
      <c r="V64" s="400"/>
      <c r="W64" s="557"/>
      <c r="X64" s="400"/>
      <c r="Y64" s="557"/>
      <c r="Z64" s="400"/>
      <c r="AA64" s="557"/>
      <c r="AB64" s="400"/>
      <c r="AC64" s="481"/>
      <c r="AD64" s="400"/>
      <c r="AE64" s="400"/>
      <c r="AF64" s="368"/>
      <c r="AG64" s="400"/>
      <c r="AH64" s="472"/>
      <c r="AI64" s="457"/>
      <c r="AJ64" s="460"/>
      <c r="AK64" s="514"/>
      <c r="AL64" s="313"/>
      <c r="AM64" s="310"/>
      <c r="AN64" s="310"/>
      <c r="AO64" s="310"/>
      <c r="AP64" s="310"/>
      <c r="AQ64" s="310"/>
      <c r="AR64" s="310"/>
      <c r="AS64" s="310"/>
      <c r="AT64" s="310"/>
      <c r="AU64" s="310"/>
      <c r="AV64" s="330"/>
    </row>
    <row r="65" spans="1:48" ht="14.1" customHeight="1" x14ac:dyDescent="0.25">
      <c r="A65" s="362"/>
      <c r="B65" s="177">
        <f t="shared" si="57"/>
        <v>3</v>
      </c>
      <c r="C65" s="381"/>
      <c r="D65" s="371"/>
      <c r="E65" s="381"/>
      <c r="F65" s="390"/>
      <c r="G65" s="368"/>
      <c r="H65" s="368"/>
      <c r="I65" s="390"/>
      <c r="J65" s="368"/>
      <c r="K65" s="394"/>
      <c r="L65" s="397"/>
      <c r="M65" s="381"/>
      <c r="N65" s="416"/>
      <c r="O65" s="561"/>
      <c r="P65" s="481"/>
      <c r="Q65" s="481"/>
      <c r="R65" s="400"/>
      <c r="S65" s="481"/>
      <c r="T65" s="400"/>
      <c r="U65" s="566"/>
      <c r="V65" s="400"/>
      <c r="W65" s="557"/>
      <c r="X65" s="400"/>
      <c r="Y65" s="557"/>
      <c r="Z65" s="400"/>
      <c r="AA65" s="557"/>
      <c r="AB65" s="400"/>
      <c r="AC65" s="481"/>
      <c r="AD65" s="400"/>
      <c r="AE65" s="400"/>
      <c r="AF65" s="368"/>
      <c r="AG65" s="400"/>
      <c r="AH65" s="472"/>
      <c r="AI65" s="457"/>
      <c r="AJ65" s="460"/>
      <c r="AK65" s="514"/>
      <c r="AL65" s="313"/>
      <c r="AM65" s="310"/>
      <c r="AN65" s="310"/>
      <c r="AO65" s="310"/>
      <c r="AP65" s="310"/>
      <c r="AQ65" s="310"/>
      <c r="AR65" s="310"/>
      <c r="AS65" s="310"/>
      <c r="AT65" s="310"/>
      <c r="AU65" s="310"/>
      <c r="AV65" s="330"/>
    </row>
    <row r="66" spans="1:48" ht="20.25" customHeight="1" x14ac:dyDescent="0.25">
      <c r="A66" s="362"/>
      <c r="B66" s="177">
        <f t="shared" si="57"/>
        <v>4</v>
      </c>
      <c r="C66" s="381"/>
      <c r="D66" s="371"/>
      <c r="E66" s="381"/>
      <c r="F66" s="390"/>
      <c r="G66" s="368"/>
      <c r="H66" s="368"/>
      <c r="I66" s="390"/>
      <c r="J66" s="368"/>
      <c r="K66" s="394"/>
      <c r="L66" s="397"/>
      <c r="M66" s="381"/>
      <c r="N66" s="416"/>
      <c r="O66" s="561"/>
      <c r="P66" s="481"/>
      <c r="Q66" s="481"/>
      <c r="R66" s="400"/>
      <c r="S66" s="481"/>
      <c r="T66" s="400"/>
      <c r="U66" s="566"/>
      <c r="V66" s="400"/>
      <c r="W66" s="557"/>
      <c r="X66" s="400"/>
      <c r="Y66" s="557"/>
      <c r="Z66" s="400"/>
      <c r="AA66" s="557"/>
      <c r="AB66" s="400"/>
      <c r="AC66" s="481"/>
      <c r="AD66" s="400"/>
      <c r="AE66" s="400"/>
      <c r="AF66" s="368"/>
      <c r="AG66" s="400"/>
      <c r="AH66" s="472"/>
      <c r="AI66" s="457"/>
      <c r="AJ66" s="460"/>
      <c r="AK66" s="514"/>
      <c r="AL66" s="313"/>
      <c r="AM66" s="310"/>
      <c r="AN66" s="310"/>
      <c r="AO66" s="310"/>
      <c r="AP66" s="310"/>
      <c r="AQ66" s="310"/>
      <c r="AR66" s="310"/>
      <c r="AS66" s="310"/>
      <c r="AT66" s="310"/>
      <c r="AU66" s="310"/>
      <c r="AV66" s="330"/>
    </row>
    <row r="67" spans="1:48" ht="25.5" customHeight="1" x14ac:dyDescent="0.25">
      <c r="A67" s="362"/>
      <c r="B67" s="177">
        <f t="shared" si="57"/>
        <v>5</v>
      </c>
      <c r="C67" s="381"/>
      <c r="D67" s="371"/>
      <c r="E67" s="381"/>
      <c r="F67" s="390"/>
      <c r="G67" s="368"/>
      <c r="H67" s="368"/>
      <c r="I67" s="390"/>
      <c r="J67" s="368"/>
      <c r="K67" s="394"/>
      <c r="L67" s="397"/>
      <c r="M67" s="381"/>
      <c r="N67" s="416"/>
      <c r="O67" s="561"/>
      <c r="P67" s="481"/>
      <c r="Q67" s="481"/>
      <c r="R67" s="400"/>
      <c r="S67" s="481"/>
      <c r="T67" s="400"/>
      <c r="U67" s="566"/>
      <c r="V67" s="400"/>
      <c r="W67" s="557"/>
      <c r="X67" s="400"/>
      <c r="Y67" s="557"/>
      <c r="Z67" s="400"/>
      <c r="AA67" s="557"/>
      <c r="AB67" s="400"/>
      <c r="AC67" s="481"/>
      <c r="AD67" s="400"/>
      <c r="AE67" s="400"/>
      <c r="AF67" s="368"/>
      <c r="AG67" s="400"/>
      <c r="AH67" s="472"/>
      <c r="AI67" s="457"/>
      <c r="AJ67" s="460"/>
      <c r="AK67" s="514"/>
      <c r="AL67" s="313"/>
      <c r="AM67" s="310"/>
      <c r="AN67" s="310"/>
      <c r="AO67" s="310"/>
      <c r="AP67" s="310"/>
      <c r="AQ67" s="310"/>
      <c r="AR67" s="310"/>
      <c r="AS67" s="310"/>
      <c r="AT67" s="310"/>
      <c r="AU67" s="310"/>
      <c r="AV67" s="330"/>
    </row>
    <row r="68" spans="1:48" ht="21" customHeight="1" x14ac:dyDescent="0.25">
      <c r="A68" s="362"/>
      <c r="B68" s="177">
        <f t="shared" si="57"/>
        <v>6</v>
      </c>
      <c r="C68" s="381"/>
      <c r="D68" s="371"/>
      <c r="E68" s="381"/>
      <c r="F68" s="390"/>
      <c r="G68" s="368"/>
      <c r="H68" s="368"/>
      <c r="I68" s="390"/>
      <c r="J68" s="368"/>
      <c r="K68" s="394"/>
      <c r="L68" s="397"/>
      <c r="M68" s="381"/>
      <c r="N68" s="416"/>
      <c r="O68" s="561"/>
      <c r="P68" s="481"/>
      <c r="Q68" s="481"/>
      <c r="R68" s="400"/>
      <c r="S68" s="481"/>
      <c r="T68" s="400"/>
      <c r="U68" s="566"/>
      <c r="V68" s="400"/>
      <c r="W68" s="557"/>
      <c r="X68" s="400"/>
      <c r="Y68" s="557"/>
      <c r="Z68" s="400"/>
      <c r="AA68" s="557"/>
      <c r="AB68" s="400"/>
      <c r="AC68" s="481"/>
      <c r="AD68" s="400"/>
      <c r="AE68" s="400"/>
      <c r="AF68" s="368"/>
      <c r="AG68" s="400"/>
      <c r="AH68" s="472"/>
      <c r="AI68" s="457"/>
      <c r="AJ68" s="460"/>
      <c r="AK68" s="514"/>
      <c r="AL68" s="313"/>
      <c r="AM68" s="310"/>
      <c r="AN68" s="310"/>
      <c r="AO68" s="310"/>
      <c r="AP68" s="310"/>
      <c r="AQ68" s="310"/>
      <c r="AR68" s="310"/>
      <c r="AS68" s="310"/>
      <c r="AT68" s="310"/>
      <c r="AU68" s="310"/>
      <c r="AV68" s="330"/>
    </row>
    <row r="69" spans="1:48" ht="38.25" customHeight="1" x14ac:dyDescent="0.25">
      <c r="A69" s="362"/>
      <c r="B69" s="177">
        <f t="shared" si="57"/>
        <v>7</v>
      </c>
      <c r="C69" s="381"/>
      <c r="D69" s="371"/>
      <c r="E69" s="381"/>
      <c r="F69" s="390"/>
      <c r="G69" s="368"/>
      <c r="H69" s="368"/>
      <c r="I69" s="390"/>
      <c r="J69" s="368"/>
      <c r="K69" s="394"/>
      <c r="L69" s="397"/>
      <c r="M69" s="381"/>
      <c r="N69" s="416"/>
      <c r="O69" s="561"/>
      <c r="P69" s="481"/>
      <c r="Q69" s="481"/>
      <c r="R69" s="400"/>
      <c r="S69" s="481"/>
      <c r="T69" s="400"/>
      <c r="U69" s="566"/>
      <c r="V69" s="400"/>
      <c r="W69" s="557"/>
      <c r="X69" s="400"/>
      <c r="Y69" s="557"/>
      <c r="Z69" s="400"/>
      <c r="AA69" s="557"/>
      <c r="AB69" s="400"/>
      <c r="AC69" s="481"/>
      <c r="AD69" s="400"/>
      <c r="AE69" s="400"/>
      <c r="AF69" s="368"/>
      <c r="AG69" s="400"/>
      <c r="AH69" s="472"/>
      <c r="AI69" s="457"/>
      <c r="AJ69" s="460"/>
      <c r="AK69" s="514"/>
      <c r="AL69" s="313"/>
      <c r="AM69" s="310"/>
      <c r="AN69" s="310"/>
      <c r="AO69" s="310"/>
      <c r="AP69" s="310"/>
      <c r="AQ69" s="310"/>
      <c r="AR69" s="310"/>
      <c r="AS69" s="310"/>
      <c r="AT69" s="310"/>
      <c r="AU69" s="310"/>
      <c r="AV69" s="330"/>
    </row>
    <row r="70" spans="1:48" ht="30.75" customHeight="1" x14ac:dyDescent="0.25">
      <c r="A70" s="362"/>
      <c r="B70" s="177">
        <f t="shared" si="57"/>
        <v>8</v>
      </c>
      <c r="C70" s="381"/>
      <c r="D70" s="371"/>
      <c r="E70" s="381"/>
      <c r="F70" s="390"/>
      <c r="G70" s="368"/>
      <c r="H70" s="368"/>
      <c r="I70" s="390"/>
      <c r="J70" s="368"/>
      <c r="K70" s="394"/>
      <c r="L70" s="397"/>
      <c r="M70" s="381"/>
      <c r="N70" s="416"/>
      <c r="O70" s="561"/>
      <c r="P70" s="481"/>
      <c r="Q70" s="481"/>
      <c r="R70" s="400"/>
      <c r="S70" s="481"/>
      <c r="T70" s="400"/>
      <c r="U70" s="566"/>
      <c r="V70" s="400"/>
      <c r="W70" s="557"/>
      <c r="X70" s="400"/>
      <c r="Y70" s="557"/>
      <c r="Z70" s="400"/>
      <c r="AA70" s="557"/>
      <c r="AB70" s="400"/>
      <c r="AC70" s="481"/>
      <c r="AD70" s="400"/>
      <c r="AE70" s="400"/>
      <c r="AF70" s="368"/>
      <c r="AG70" s="400"/>
      <c r="AH70" s="472"/>
      <c r="AI70" s="457"/>
      <c r="AJ70" s="460"/>
      <c r="AK70" s="514"/>
      <c r="AL70" s="313"/>
      <c r="AM70" s="310"/>
      <c r="AN70" s="310"/>
      <c r="AO70" s="310"/>
      <c r="AP70" s="310"/>
      <c r="AQ70" s="310"/>
      <c r="AR70" s="310"/>
      <c r="AS70" s="310"/>
      <c r="AT70" s="310"/>
      <c r="AU70" s="310"/>
      <c r="AV70" s="330"/>
    </row>
    <row r="71" spans="1:48" ht="28.05" customHeight="1" thickBot="1" x14ac:dyDescent="0.3">
      <c r="A71" s="363"/>
      <c r="B71" s="178">
        <f t="shared" si="57"/>
        <v>9</v>
      </c>
      <c r="C71" s="382"/>
      <c r="D71" s="372"/>
      <c r="E71" s="382"/>
      <c r="F71" s="391"/>
      <c r="G71" s="369"/>
      <c r="H71" s="369"/>
      <c r="I71" s="391"/>
      <c r="J71" s="369"/>
      <c r="K71" s="395"/>
      <c r="L71" s="398"/>
      <c r="M71" s="382"/>
      <c r="N71" s="417"/>
      <c r="O71" s="562"/>
      <c r="P71" s="564"/>
      <c r="Q71" s="564"/>
      <c r="R71" s="401"/>
      <c r="S71" s="564"/>
      <c r="T71" s="401"/>
      <c r="U71" s="567"/>
      <c r="V71" s="401"/>
      <c r="W71" s="558"/>
      <c r="X71" s="401"/>
      <c r="Y71" s="558"/>
      <c r="Z71" s="401"/>
      <c r="AA71" s="558"/>
      <c r="AB71" s="401"/>
      <c r="AC71" s="564"/>
      <c r="AD71" s="401"/>
      <c r="AE71" s="401"/>
      <c r="AF71" s="369"/>
      <c r="AG71" s="401"/>
      <c r="AH71" s="473"/>
      <c r="AI71" s="458"/>
      <c r="AJ71" s="461"/>
      <c r="AK71" s="515"/>
      <c r="AL71" s="516"/>
      <c r="AM71" s="450"/>
      <c r="AN71" s="450"/>
      <c r="AO71" s="450"/>
      <c r="AP71" s="450"/>
      <c r="AQ71" s="450"/>
      <c r="AR71" s="450"/>
      <c r="AS71" s="450"/>
      <c r="AT71" s="450"/>
      <c r="AU71" s="450"/>
      <c r="AV71" s="451"/>
    </row>
    <row r="72" spans="1:48" ht="32.1" customHeight="1" x14ac:dyDescent="0.25">
      <c r="A72" s="453" t="s">
        <v>222</v>
      </c>
      <c r="B72" s="179">
        <v>1</v>
      </c>
      <c r="C72" s="428" t="s">
        <v>255</v>
      </c>
      <c r="D72" s="370" t="s">
        <v>200</v>
      </c>
      <c r="E72" s="380" t="s">
        <v>250</v>
      </c>
      <c r="F72" s="389">
        <v>2</v>
      </c>
      <c r="G72" s="367" t="str">
        <f t="shared" ref="G72" si="84">IF(F72=5,"Mas de una vez al año",IF(F72=4,"Al menos una vez en el ultimo año",IF(F72=3,"Al menos una vez en los ultimos 2 años",IF(F72=2,"Al menos una vez en los ultimos 5 años","No se ha presentado en los ultimos 5 años"))))</f>
        <v>Al menos una vez en los ultimos 5 años</v>
      </c>
      <c r="H72" s="367" t="str">
        <f>CONCATENATE(F$72,I$72)</f>
        <v>25</v>
      </c>
      <c r="I72" s="389">
        <v>5</v>
      </c>
      <c r="J72" s="367" t="str">
        <f t="shared" ref="J72" si="85">IF(I72=5,"Catastrófico",IF(I72=4,"Mayor",IF(I72=3,"Moderado",IF(I72=2,"Menor",IF(I72=1,"Leve","Digite Valor entre 1 y 5")))))</f>
        <v>Catastrófico</v>
      </c>
      <c r="K72" s="393" t="str">
        <f>IF(J72="Digite Valor entre 1 y 5","",IF(COUNTIF(BU$236:BU$243,CONCATENATE(F72,I72)),BU$235,IF(COUNTIF(BV$236:BV$243,CONCATENATE(F72,I72)),BV$235,IF(COUNTIF(BW$236:BW$239,CONCATENATE(F72,I72)),BW$235,BX$235))))</f>
        <v>Zona de Riesgo Extrema</v>
      </c>
      <c r="L72" s="396" t="str">
        <f>IF(K72=BU$235,"E",IF(K72=BV$235,"A",IF(K72=BW$235,"M",IF(K72=BX$235,"B",""))))</f>
        <v>E</v>
      </c>
      <c r="M72" s="380" t="s">
        <v>140</v>
      </c>
      <c r="N72" s="383" t="s">
        <v>256</v>
      </c>
      <c r="O72" s="386" t="s">
        <v>109</v>
      </c>
      <c r="P72" s="389" t="s">
        <v>86</v>
      </c>
      <c r="Q72" s="389" t="s">
        <v>87</v>
      </c>
      <c r="R72" s="399">
        <f t="shared" ref="R72" si="86">IF(Q72="Si",15,0)</f>
        <v>15</v>
      </c>
      <c r="S72" s="389" t="s">
        <v>87</v>
      </c>
      <c r="T72" s="399">
        <f t="shared" ref="T72" si="87">IF(S72="Si",15,0)</f>
        <v>15</v>
      </c>
      <c r="U72" s="444" t="s">
        <v>174</v>
      </c>
      <c r="V72" s="399">
        <f t="shared" ref="V72" si="88">IF(U72="Oportuna",15,0)</f>
        <v>15</v>
      </c>
      <c r="W72" s="447" t="s">
        <v>176</v>
      </c>
      <c r="X72" s="399">
        <f t="shared" ref="X72" si="89">IF(W72="Prevenir",15,10)</f>
        <v>15</v>
      </c>
      <c r="Y72" s="447" t="s">
        <v>179</v>
      </c>
      <c r="Z72" s="399">
        <f t="shared" ref="Z72" si="90">IF(Y72="confiable",15,0)</f>
        <v>15</v>
      </c>
      <c r="AA72" s="447" t="s">
        <v>181</v>
      </c>
      <c r="AB72" s="399">
        <f t="shared" ref="AB72" si="91">IF(AA72="Se investigan",15,0)</f>
        <v>15</v>
      </c>
      <c r="AC72" s="389" t="s">
        <v>183</v>
      </c>
      <c r="AD72" s="399">
        <f t="shared" ref="AD72" si="92">IF(AC72="Completa ",10,5)</f>
        <v>10</v>
      </c>
      <c r="AE72" s="399">
        <f t="shared" ref="AE72" si="93">R72+T72+V72+X72+Z72+AB72+AD72</f>
        <v>100</v>
      </c>
      <c r="AF72" s="367" t="str">
        <f t="shared" ref="AF72" si="94">IF(P72="","",IF(P72="Afecta la Probabilidad",IF(AND(AE72&gt;=0,AE72&lt;=50),"No disminuye la Probabilidad",IF(AND(AE72&gt;50,AE72&lt;=75),"Disminuye la Probabilidad en 1",IF(AND(AE72&gt;75,AE72&lt;=100),"Disminuye la Probabilidad en 2",""))),IF(AND(AE72&gt;=0,AE72&lt;=50),"No disminuye el Impacto",IF(AND(AE72&gt;50,AE72&lt;=75),"Disminuye el Impacto en 1",IF(AND(AE72&gt;75,AE72&lt;=100),"Disminuye el Impacto en 2","")))))</f>
        <v>Disminuye la Probabilidad en 2</v>
      </c>
      <c r="AG72" s="399">
        <f t="shared" ref="AG72" si="95">IF(AE72&lt;=50,0,IF(AND(AE72&gt;50,AE72&lt;=75),1,IF(AND(AE72&gt;75,AE72&lt;=100),2,"")))</f>
        <v>2</v>
      </c>
      <c r="AH72" s="471" t="s">
        <v>297</v>
      </c>
      <c r="AI72" s="456" t="s">
        <v>230</v>
      </c>
      <c r="AJ72" s="532"/>
      <c r="AK72" s="513"/>
      <c r="AL72" s="312"/>
      <c r="AM72" s="309">
        <f>F72</f>
        <v>2</v>
      </c>
      <c r="AN72" s="309">
        <f>IF(P72="Afecta la Probabilidad",AM72-(AM72-AG72),"No aplica")</f>
        <v>2</v>
      </c>
      <c r="AO72" s="309">
        <f>I72</f>
        <v>5</v>
      </c>
      <c r="AP72" s="309" t="str">
        <f>IF(P72="Afecta el Impacto",AO72-(AO72-AG72),"No aplica")</f>
        <v>No aplica</v>
      </c>
      <c r="AQ72" s="309" t="str">
        <f>IF(Matriz!P72="Afecta el Impacto",CONCATENATE(AM72,AP72),CONCATENATE(AN72,AO72))</f>
        <v>25</v>
      </c>
      <c r="AR72" s="309">
        <f>IF(P72="","",SUMIF(P72:P80,"Afecta la Probabilidad",AN72:AN80))</f>
        <v>2</v>
      </c>
      <c r="AS72" s="309">
        <f>IF(P72="","",SUMIF(P72:P80,"Afecta el Impacto",AP72:AP80))</f>
        <v>0</v>
      </c>
      <c r="AT72" s="309">
        <f>IF(AR72="","",IF(F72-AR72&lt;=0,1,F72-AR72))</f>
        <v>1</v>
      </c>
      <c r="AU72" s="309" t="str">
        <f t="shared" ref="AU72" si="96">CONCATENATE(AT72,AV72)</f>
        <v>15</v>
      </c>
      <c r="AV72" s="329">
        <f>IF(I72="","",IF(I72-AS72&lt;0,1,I72-AS72))</f>
        <v>5</v>
      </c>
    </row>
    <row r="73" spans="1:48" ht="29.1" customHeight="1" x14ac:dyDescent="0.25">
      <c r="A73" s="454"/>
      <c r="B73" s="180">
        <v>2</v>
      </c>
      <c r="C73" s="429"/>
      <c r="D73" s="371"/>
      <c r="E73" s="381"/>
      <c r="F73" s="390"/>
      <c r="G73" s="368"/>
      <c r="H73" s="368"/>
      <c r="I73" s="390"/>
      <c r="J73" s="368"/>
      <c r="K73" s="394"/>
      <c r="L73" s="397"/>
      <c r="M73" s="381"/>
      <c r="N73" s="384"/>
      <c r="O73" s="387"/>
      <c r="P73" s="390"/>
      <c r="Q73" s="390"/>
      <c r="R73" s="400"/>
      <c r="S73" s="390"/>
      <c r="T73" s="400"/>
      <c r="U73" s="445"/>
      <c r="V73" s="400"/>
      <c r="W73" s="448"/>
      <c r="X73" s="400"/>
      <c r="Y73" s="448"/>
      <c r="Z73" s="400"/>
      <c r="AA73" s="448"/>
      <c r="AB73" s="400"/>
      <c r="AC73" s="390"/>
      <c r="AD73" s="400"/>
      <c r="AE73" s="400"/>
      <c r="AF73" s="368"/>
      <c r="AG73" s="400"/>
      <c r="AH73" s="472"/>
      <c r="AI73" s="457"/>
      <c r="AJ73" s="336"/>
      <c r="AK73" s="514"/>
      <c r="AL73" s="313"/>
      <c r="AM73" s="310"/>
      <c r="AN73" s="310"/>
      <c r="AO73" s="310"/>
      <c r="AP73" s="310"/>
      <c r="AQ73" s="310"/>
      <c r="AR73" s="310"/>
      <c r="AS73" s="310"/>
      <c r="AT73" s="310"/>
      <c r="AU73" s="310"/>
      <c r="AV73" s="330"/>
    </row>
    <row r="74" spans="1:48" ht="29.1" customHeight="1" x14ac:dyDescent="0.25">
      <c r="A74" s="454"/>
      <c r="B74" s="180">
        <v>3</v>
      </c>
      <c r="C74" s="429"/>
      <c r="D74" s="371"/>
      <c r="E74" s="381"/>
      <c r="F74" s="390"/>
      <c r="G74" s="368"/>
      <c r="H74" s="368"/>
      <c r="I74" s="390"/>
      <c r="J74" s="368"/>
      <c r="K74" s="394"/>
      <c r="L74" s="397"/>
      <c r="M74" s="381"/>
      <c r="N74" s="384"/>
      <c r="O74" s="387"/>
      <c r="P74" s="390"/>
      <c r="Q74" s="390"/>
      <c r="R74" s="400"/>
      <c r="S74" s="390"/>
      <c r="T74" s="400"/>
      <c r="U74" s="445"/>
      <c r="V74" s="400"/>
      <c r="W74" s="448"/>
      <c r="X74" s="400"/>
      <c r="Y74" s="448"/>
      <c r="Z74" s="400"/>
      <c r="AA74" s="448"/>
      <c r="AB74" s="400"/>
      <c r="AC74" s="390"/>
      <c r="AD74" s="400"/>
      <c r="AE74" s="400"/>
      <c r="AF74" s="368"/>
      <c r="AG74" s="400"/>
      <c r="AH74" s="472"/>
      <c r="AI74" s="457"/>
      <c r="AJ74" s="336"/>
      <c r="AK74" s="514"/>
      <c r="AL74" s="313"/>
      <c r="AM74" s="310"/>
      <c r="AN74" s="310"/>
      <c r="AO74" s="310"/>
      <c r="AP74" s="310"/>
      <c r="AQ74" s="310"/>
      <c r="AR74" s="310"/>
      <c r="AS74" s="310"/>
      <c r="AT74" s="310"/>
      <c r="AU74" s="310"/>
      <c r="AV74" s="330"/>
    </row>
    <row r="75" spans="1:48" ht="20.100000000000001" customHeight="1" x14ac:dyDescent="0.25">
      <c r="A75" s="454"/>
      <c r="B75" s="180">
        <v>4</v>
      </c>
      <c r="C75" s="429"/>
      <c r="D75" s="371"/>
      <c r="E75" s="381"/>
      <c r="F75" s="390"/>
      <c r="G75" s="368"/>
      <c r="H75" s="368"/>
      <c r="I75" s="390"/>
      <c r="J75" s="368"/>
      <c r="K75" s="394"/>
      <c r="L75" s="397"/>
      <c r="M75" s="381"/>
      <c r="N75" s="384"/>
      <c r="O75" s="387"/>
      <c r="P75" s="390"/>
      <c r="Q75" s="390"/>
      <c r="R75" s="400"/>
      <c r="S75" s="390"/>
      <c r="T75" s="400"/>
      <c r="U75" s="445"/>
      <c r="V75" s="400"/>
      <c r="W75" s="448"/>
      <c r="X75" s="400"/>
      <c r="Y75" s="448"/>
      <c r="Z75" s="400"/>
      <c r="AA75" s="448"/>
      <c r="AB75" s="400"/>
      <c r="AC75" s="390"/>
      <c r="AD75" s="400"/>
      <c r="AE75" s="400"/>
      <c r="AF75" s="368"/>
      <c r="AG75" s="400"/>
      <c r="AH75" s="472"/>
      <c r="AI75" s="457"/>
      <c r="AJ75" s="336"/>
      <c r="AK75" s="514"/>
      <c r="AL75" s="313"/>
      <c r="AM75" s="310"/>
      <c r="AN75" s="310"/>
      <c r="AO75" s="310"/>
      <c r="AP75" s="310"/>
      <c r="AQ75" s="310"/>
      <c r="AR75" s="310"/>
      <c r="AS75" s="310"/>
      <c r="AT75" s="310"/>
      <c r="AU75" s="310"/>
      <c r="AV75" s="330"/>
    </row>
    <row r="76" spans="1:48" ht="22.05" customHeight="1" x14ac:dyDescent="0.25">
      <c r="A76" s="454"/>
      <c r="B76" s="180">
        <v>5</v>
      </c>
      <c r="C76" s="429"/>
      <c r="D76" s="371"/>
      <c r="E76" s="381"/>
      <c r="F76" s="390"/>
      <c r="G76" s="368"/>
      <c r="H76" s="368"/>
      <c r="I76" s="390"/>
      <c r="J76" s="368"/>
      <c r="K76" s="394"/>
      <c r="L76" s="397"/>
      <c r="M76" s="381"/>
      <c r="N76" s="384"/>
      <c r="O76" s="387"/>
      <c r="P76" s="390"/>
      <c r="Q76" s="390"/>
      <c r="R76" s="400"/>
      <c r="S76" s="390"/>
      <c r="T76" s="400"/>
      <c r="U76" s="445"/>
      <c r="V76" s="400"/>
      <c r="W76" s="448"/>
      <c r="X76" s="400"/>
      <c r="Y76" s="448"/>
      <c r="Z76" s="400"/>
      <c r="AA76" s="448"/>
      <c r="AB76" s="400"/>
      <c r="AC76" s="390"/>
      <c r="AD76" s="400"/>
      <c r="AE76" s="400"/>
      <c r="AF76" s="368"/>
      <c r="AG76" s="400"/>
      <c r="AH76" s="472"/>
      <c r="AI76" s="457"/>
      <c r="AJ76" s="336"/>
      <c r="AK76" s="514"/>
      <c r="AL76" s="313"/>
      <c r="AM76" s="310"/>
      <c r="AN76" s="310"/>
      <c r="AO76" s="310"/>
      <c r="AP76" s="310"/>
      <c r="AQ76" s="310"/>
      <c r="AR76" s="310"/>
      <c r="AS76" s="310"/>
      <c r="AT76" s="310"/>
      <c r="AU76" s="310"/>
      <c r="AV76" s="330"/>
    </row>
    <row r="77" spans="1:48" ht="26.1" customHeight="1" x14ac:dyDescent="0.25">
      <c r="A77" s="454"/>
      <c r="B77" s="180">
        <v>6</v>
      </c>
      <c r="C77" s="429"/>
      <c r="D77" s="371"/>
      <c r="E77" s="381"/>
      <c r="F77" s="390"/>
      <c r="G77" s="368"/>
      <c r="H77" s="368"/>
      <c r="I77" s="390"/>
      <c r="J77" s="368"/>
      <c r="K77" s="394"/>
      <c r="L77" s="397"/>
      <c r="M77" s="381"/>
      <c r="N77" s="384"/>
      <c r="O77" s="387"/>
      <c r="P77" s="390"/>
      <c r="Q77" s="390"/>
      <c r="R77" s="400"/>
      <c r="S77" s="390"/>
      <c r="T77" s="400"/>
      <c r="U77" s="445"/>
      <c r="V77" s="400"/>
      <c r="W77" s="448"/>
      <c r="X77" s="400"/>
      <c r="Y77" s="448"/>
      <c r="Z77" s="400"/>
      <c r="AA77" s="448"/>
      <c r="AB77" s="400"/>
      <c r="AC77" s="390"/>
      <c r="AD77" s="400"/>
      <c r="AE77" s="400"/>
      <c r="AF77" s="368"/>
      <c r="AG77" s="400"/>
      <c r="AH77" s="472"/>
      <c r="AI77" s="457"/>
      <c r="AJ77" s="336"/>
      <c r="AK77" s="514"/>
      <c r="AL77" s="313"/>
      <c r="AM77" s="310"/>
      <c r="AN77" s="310"/>
      <c r="AO77" s="310"/>
      <c r="AP77" s="310"/>
      <c r="AQ77" s="310"/>
      <c r="AR77" s="310"/>
      <c r="AS77" s="310"/>
      <c r="AT77" s="310"/>
      <c r="AU77" s="310"/>
      <c r="AV77" s="330"/>
    </row>
    <row r="78" spans="1:48" ht="25.5" customHeight="1" x14ac:dyDescent="0.25">
      <c r="A78" s="454"/>
      <c r="B78" s="180">
        <v>7</v>
      </c>
      <c r="C78" s="429"/>
      <c r="D78" s="371"/>
      <c r="E78" s="381"/>
      <c r="F78" s="390"/>
      <c r="G78" s="368"/>
      <c r="H78" s="368"/>
      <c r="I78" s="390"/>
      <c r="J78" s="368"/>
      <c r="K78" s="394"/>
      <c r="L78" s="397"/>
      <c r="M78" s="381"/>
      <c r="N78" s="384"/>
      <c r="O78" s="387"/>
      <c r="P78" s="390"/>
      <c r="Q78" s="390"/>
      <c r="R78" s="400"/>
      <c r="S78" s="390"/>
      <c r="T78" s="400"/>
      <c r="U78" s="445"/>
      <c r="V78" s="400"/>
      <c r="W78" s="448"/>
      <c r="X78" s="400"/>
      <c r="Y78" s="448"/>
      <c r="Z78" s="400"/>
      <c r="AA78" s="448"/>
      <c r="AB78" s="400"/>
      <c r="AC78" s="390"/>
      <c r="AD78" s="400"/>
      <c r="AE78" s="400"/>
      <c r="AF78" s="368"/>
      <c r="AG78" s="400"/>
      <c r="AH78" s="472"/>
      <c r="AI78" s="457"/>
      <c r="AJ78" s="336"/>
      <c r="AK78" s="514"/>
      <c r="AL78" s="313"/>
      <c r="AM78" s="310"/>
      <c r="AN78" s="310"/>
      <c r="AO78" s="310"/>
      <c r="AP78" s="310"/>
      <c r="AQ78" s="310"/>
      <c r="AR78" s="310"/>
      <c r="AS78" s="310"/>
      <c r="AT78" s="310"/>
      <c r="AU78" s="310"/>
      <c r="AV78" s="330"/>
    </row>
    <row r="79" spans="1:48" ht="27" customHeight="1" x14ac:dyDescent="0.25">
      <c r="A79" s="454"/>
      <c r="B79" s="180">
        <v>8</v>
      </c>
      <c r="C79" s="429"/>
      <c r="D79" s="371"/>
      <c r="E79" s="381"/>
      <c r="F79" s="390"/>
      <c r="G79" s="368"/>
      <c r="H79" s="368"/>
      <c r="I79" s="390"/>
      <c r="J79" s="368"/>
      <c r="K79" s="394"/>
      <c r="L79" s="397"/>
      <c r="M79" s="381"/>
      <c r="N79" s="384"/>
      <c r="O79" s="387"/>
      <c r="P79" s="390"/>
      <c r="Q79" s="390"/>
      <c r="R79" s="400"/>
      <c r="S79" s="390"/>
      <c r="T79" s="400"/>
      <c r="U79" s="445"/>
      <c r="V79" s="400"/>
      <c r="W79" s="448"/>
      <c r="X79" s="400"/>
      <c r="Y79" s="448"/>
      <c r="Z79" s="400"/>
      <c r="AA79" s="448"/>
      <c r="AB79" s="400"/>
      <c r="AC79" s="390"/>
      <c r="AD79" s="400"/>
      <c r="AE79" s="400"/>
      <c r="AF79" s="368"/>
      <c r="AG79" s="400"/>
      <c r="AH79" s="472"/>
      <c r="AI79" s="457"/>
      <c r="AJ79" s="336"/>
      <c r="AK79" s="514"/>
      <c r="AL79" s="313"/>
      <c r="AM79" s="310"/>
      <c r="AN79" s="310"/>
      <c r="AO79" s="310"/>
      <c r="AP79" s="310"/>
      <c r="AQ79" s="310"/>
      <c r="AR79" s="310"/>
      <c r="AS79" s="310"/>
      <c r="AT79" s="310"/>
      <c r="AU79" s="310"/>
      <c r="AV79" s="330"/>
    </row>
    <row r="80" spans="1:48" ht="33.75" customHeight="1" thickBot="1" x14ac:dyDescent="0.3">
      <c r="A80" s="455"/>
      <c r="B80" s="181">
        <v>9</v>
      </c>
      <c r="C80" s="430"/>
      <c r="D80" s="392"/>
      <c r="E80" s="418"/>
      <c r="F80" s="391"/>
      <c r="G80" s="369"/>
      <c r="H80" s="369"/>
      <c r="I80" s="391"/>
      <c r="J80" s="369"/>
      <c r="K80" s="395"/>
      <c r="L80" s="398"/>
      <c r="M80" s="382"/>
      <c r="N80" s="419"/>
      <c r="O80" s="520"/>
      <c r="P80" s="391"/>
      <c r="Q80" s="391"/>
      <c r="R80" s="401"/>
      <c r="S80" s="391"/>
      <c r="T80" s="401"/>
      <c r="U80" s="531"/>
      <c r="V80" s="401"/>
      <c r="W80" s="462"/>
      <c r="X80" s="401"/>
      <c r="Y80" s="462"/>
      <c r="Z80" s="401"/>
      <c r="AA80" s="462"/>
      <c r="AB80" s="401"/>
      <c r="AC80" s="391"/>
      <c r="AD80" s="401"/>
      <c r="AE80" s="401"/>
      <c r="AF80" s="369"/>
      <c r="AG80" s="401"/>
      <c r="AH80" s="559"/>
      <c r="AI80" s="568"/>
      <c r="AJ80" s="538"/>
      <c r="AK80" s="515"/>
      <c r="AL80" s="516"/>
      <c r="AM80" s="450"/>
      <c r="AN80" s="450"/>
      <c r="AO80" s="450"/>
      <c r="AP80" s="450"/>
      <c r="AQ80" s="450"/>
      <c r="AR80" s="450"/>
      <c r="AS80" s="450"/>
      <c r="AT80" s="450"/>
      <c r="AU80" s="450"/>
      <c r="AV80" s="451"/>
    </row>
    <row r="81" spans="1:48" ht="24.6" customHeight="1" x14ac:dyDescent="0.25">
      <c r="A81" s="453" t="s">
        <v>225</v>
      </c>
      <c r="B81" s="182">
        <v>1</v>
      </c>
      <c r="C81" s="428" t="s">
        <v>201</v>
      </c>
      <c r="D81" s="370" t="s">
        <v>301</v>
      </c>
      <c r="E81" s="380" t="s">
        <v>269</v>
      </c>
      <c r="F81" s="389">
        <v>2</v>
      </c>
      <c r="G81" s="367" t="str">
        <f t="shared" ref="G81" si="97">IF(F81=5,"Mas de una vez al año",IF(F81=4,"Al menos una vez en el ultimo año",IF(F81=3,"Al menos una vez en los ultimos 2 años",IF(F81=2,"Al menos una vez en los ultimos 5 años","No se ha presentado en los ultimos 5 años"))))</f>
        <v>Al menos una vez en los ultimos 5 años</v>
      </c>
      <c r="H81" s="367" t="str">
        <f>CONCATENATE(F$81,I$81)</f>
        <v>24</v>
      </c>
      <c r="I81" s="389">
        <v>4</v>
      </c>
      <c r="J81" s="367" t="str">
        <f t="shared" ref="J81" si="98">IF(I81=5,"Catastrófico",IF(I81=4,"Mayor",IF(I81=3,"Moderado",IF(I81=2,"Menor",IF(I81=1,"Leve","Digite Valor entre 1 y 5")))))</f>
        <v>Mayor</v>
      </c>
      <c r="K81" s="393" t="str">
        <f>IF(J81="Digite Valor entre 1 y 5","",IF(COUNTIF(BU$236:BU$243,CONCATENATE(F81,I81)),BU$235,IF(COUNTIF(BV$236:BV$243,CONCATENATE(F81,I81)),BV$235,IF(COUNTIF(BW$236:BW$239,CONCATENATE(F81,I81)),BW$235,BX$235))))</f>
        <v>Zona de Riesgo Alta</v>
      </c>
      <c r="L81" s="396" t="str">
        <f>IF(K81=BU$235,"E",IF(K81=BV$235,"A",IF(K81=BW$235,"M",IF(K81=BX$235,"B",""))))</f>
        <v>A</v>
      </c>
      <c r="M81" s="380" t="s">
        <v>140</v>
      </c>
      <c r="N81" s="383" t="s">
        <v>254</v>
      </c>
      <c r="O81" s="386" t="s">
        <v>109</v>
      </c>
      <c r="P81" s="389" t="s">
        <v>86</v>
      </c>
      <c r="Q81" s="389" t="s">
        <v>87</v>
      </c>
      <c r="R81" s="399">
        <f t="shared" ref="R81" si="99">IF(Q81="Si",15,0)</f>
        <v>15</v>
      </c>
      <c r="S81" s="389" t="s">
        <v>87</v>
      </c>
      <c r="T81" s="399">
        <f t="shared" ref="T81" si="100">IF(S81="Si",15,0)</f>
        <v>15</v>
      </c>
      <c r="U81" s="444" t="s">
        <v>174</v>
      </c>
      <c r="V81" s="399">
        <f t="shared" ref="V81" si="101">IF(U81="Oportuna",15,0)</f>
        <v>15</v>
      </c>
      <c r="W81" s="447" t="s">
        <v>176</v>
      </c>
      <c r="X81" s="399">
        <f t="shared" ref="X81" si="102">IF(W81="Prevenir",15,10)</f>
        <v>15</v>
      </c>
      <c r="Y81" s="447" t="s">
        <v>179</v>
      </c>
      <c r="Z81" s="399">
        <f t="shared" ref="Z81" si="103">IF(Y81="confiable",15,0)</f>
        <v>15</v>
      </c>
      <c r="AA81" s="447" t="s">
        <v>181</v>
      </c>
      <c r="AB81" s="399">
        <f t="shared" ref="AB81" si="104">IF(AA81="Se investigan",15,0)</f>
        <v>15</v>
      </c>
      <c r="AC81" s="468" t="s">
        <v>183</v>
      </c>
      <c r="AD81" s="399">
        <f t="shared" ref="AD81" si="105">IF(AC81="Completa ",10,5)</f>
        <v>10</v>
      </c>
      <c r="AE81" s="399">
        <f t="shared" ref="AE81" si="106">R81+T81+V81+X81+Z81+AB81+AD81</f>
        <v>100</v>
      </c>
      <c r="AF81" s="367" t="str">
        <f t="shared" ref="AF81" si="107">IF(P81="","",IF(P81="Afecta la Probabilidad",IF(AND(AE81&gt;=0,AE81&lt;=50),"No disminuye la Probabilidad",IF(AND(AE81&gt;50,AE81&lt;=75),"Disminuye la Probabilidad en 1",IF(AND(AE81&gt;75,AE81&lt;=100),"Disminuye la Probabilidad en 2",""))),IF(AND(AE81&gt;=0,AE81&lt;=50),"No disminuye el Impacto",IF(AND(AE81&gt;50,AE81&lt;=75),"Disminuye el Impacto en 1",IF(AND(AE81&gt;75,AE81&lt;=100),"Disminuye el Impacto en 2","")))))</f>
        <v>Disminuye la Probabilidad en 2</v>
      </c>
      <c r="AG81" s="399">
        <f t="shared" ref="AG81" si="108">IF(AE81&lt;=50,0,IF(AND(AE81&gt;50,AE81&lt;=75),1,IF(AND(AE81&gt;75,AE81&lt;=100),2,"")))</f>
        <v>2</v>
      </c>
      <c r="AH81" s="539" t="s">
        <v>291</v>
      </c>
      <c r="AI81" s="456" t="s">
        <v>236</v>
      </c>
      <c r="AJ81" s="569"/>
      <c r="AK81" s="513"/>
      <c r="AL81" s="312"/>
      <c r="AM81" s="309">
        <f>F81</f>
        <v>2</v>
      </c>
      <c r="AN81" s="309">
        <f>IF(P81="Afecta la Probabilidad",AM81-(AM81-AG81),"No aplica")</f>
        <v>2</v>
      </c>
      <c r="AO81" s="309">
        <f>I81</f>
        <v>4</v>
      </c>
      <c r="AP81" s="309" t="str">
        <f>IF(P81="Afecta el Impacto",AO81-(AO81-AG81),"No aplica")</f>
        <v>No aplica</v>
      </c>
      <c r="AQ81" s="309" t="str">
        <f>IF(Matriz!P81="Afecta el Impacto",CONCATENATE(AM81,AP81),CONCATENATE(AN81,AO81))</f>
        <v>24</v>
      </c>
      <c r="AR81" s="309">
        <f>IF(P81="","",SUMIF(P81:P89,"Afecta la Probabilidad",AN81:AN89))</f>
        <v>2</v>
      </c>
      <c r="AS81" s="309">
        <f>IF(P81="","",SUMIF(P81:P89,"Afecta el Impacto",AP81:AP89))</f>
        <v>0</v>
      </c>
      <c r="AT81" s="309">
        <f>IF(AR81="","",IF(F81-AR81&lt;=0,1,F81-AR81))</f>
        <v>1</v>
      </c>
      <c r="AU81" s="309" t="str">
        <f>CONCATENATE(AT81,AV81)</f>
        <v>14</v>
      </c>
      <c r="AV81" s="329">
        <f>IF(I81="","",IF(I81-AS81&lt;0,1,I81-AS81))</f>
        <v>4</v>
      </c>
    </row>
    <row r="82" spans="1:48" ht="21" customHeight="1" x14ac:dyDescent="0.25">
      <c r="A82" s="454"/>
      <c r="B82" s="183">
        <v>2</v>
      </c>
      <c r="C82" s="429"/>
      <c r="D82" s="371"/>
      <c r="E82" s="381"/>
      <c r="F82" s="390"/>
      <c r="G82" s="368"/>
      <c r="H82" s="368"/>
      <c r="I82" s="390"/>
      <c r="J82" s="368"/>
      <c r="K82" s="394"/>
      <c r="L82" s="397"/>
      <c r="M82" s="381"/>
      <c r="N82" s="384"/>
      <c r="O82" s="387"/>
      <c r="P82" s="390"/>
      <c r="Q82" s="390"/>
      <c r="R82" s="400"/>
      <c r="S82" s="390"/>
      <c r="T82" s="400"/>
      <c r="U82" s="445"/>
      <c r="V82" s="400"/>
      <c r="W82" s="448"/>
      <c r="X82" s="400"/>
      <c r="Y82" s="448"/>
      <c r="Z82" s="400"/>
      <c r="AA82" s="448"/>
      <c r="AB82" s="400"/>
      <c r="AC82" s="469"/>
      <c r="AD82" s="400"/>
      <c r="AE82" s="400"/>
      <c r="AF82" s="368"/>
      <c r="AG82" s="400"/>
      <c r="AH82" s="540"/>
      <c r="AI82" s="457"/>
      <c r="AJ82" s="570"/>
      <c r="AK82" s="514"/>
      <c r="AL82" s="313"/>
      <c r="AM82" s="310"/>
      <c r="AN82" s="310"/>
      <c r="AO82" s="310"/>
      <c r="AP82" s="310"/>
      <c r="AQ82" s="310"/>
      <c r="AR82" s="310"/>
      <c r="AS82" s="310"/>
      <c r="AT82" s="310"/>
      <c r="AU82" s="310"/>
      <c r="AV82" s="330"/>
    </row>
    <row r="83" spans="1:48" ht="22.5" customHeight="1" x14ac:dyDescent="0.25">
      <c r="A83" s="454"/>
      <c r="B83" s="183">
        <v>3</v>
      </c>
      <c r="C83" s="429"/>
      <c r="D83" s="371"/>
      <c r="E83" s="381"/>
      <c r="F83" s="390"/>
      <c r="G83" s="368"/>
      <c r="H83" s="368"/>
      <c r="I83" s="390"/>
      <c r="J83" s="368"/>
      <c r="K83" s="394"/>
      <c r="L83" s="397"/>
      <c r="M83" s="381"/>
      <c r="N83" s="384"/>
      <c r="O83" s="387"/>
      <c r="P83" s="390"/>
      <c r="Q83" s="390"/>
      <c r="R83" s="400"/>
      <c r="S83" s="390"/>
      <c r="T83" s="400"/>
      <c r="U83" s="445"/>
      <c r="V83" s="400"/>
      <c r="W83" s="448"/>
      <c r="X83" s="400"/>
      <c r="Y83" s="448"/>
      <c r="Z83" s="400"/>
      <c r="AA83" s="448"/>
      <c r="AB83" s="400"/>
      <c r="AC83" s="469"/>
      <c r="AD83" s="400"/>
      <c r="AE83" s="400"/>
      <c r="AF83" s="368"/>
      <c r="AG83" s="400"/>
      <c r="AH83" s="540"/>
      <c r="AI83" s="457"/>
      <c r="AJ83" s="570"/>
      <c r="AK83" s="514"/>
      <c r="AL83" s="313"/>
      <c r="AM83" s="310"/>
      <c r="AN83" s="310"/>
      <c r="AO83" s="310"/>
      <c r="AP83" s="310"/>
      <c r="AQ83" s="310"/>
      <c r="AR83" s="310"/>
      <c r="AS83" s="310"/>
      <c r="AT83" s="310"/>
      <c r="AU83" s="310"/>
      <c r="AV83" s="330"/>
    </row>
    <row r="84" spans="1:48" ht="21.6" customHeight="1" x14ac:dyDescent="0.25">
      <c r="A84" s="454"/>
      <c r="B84" s="183">
        <v>4</v>
      </c>
      <c r="C84" s="429"/>
      <c r="D84" s="371"/>
      <c r="E84" s="381"/>
      <c r="F84" s="390"/>
      <c r="G84" s="368"/>
      <c r="H84" s="368"/>
      <c r="I84" s="390"/>
      <c r="J84" s="368"/>
      <c r="K84" s="394"/>
      <c r="L84" s="397"/>
      <c r="M84" s="381"/>
      <c r="N84" s="384"/>
      <c r="O84" s="387"/>
      <c r="P84" s="390"/>
      <c r="Q84" s="390"/>
      <c r="R84" s="400"/>
      <c r="S84" s="390"/>
      <c r="T84" s="400"/>
      <c r="U84" s="445"/>
      <c r="V84" s="400"/>
      <c r="W84" s="448"/>
      <c r="X84" s="400"/>
      <c r="Y84" s="448"/>
      <c r="Z84" s="400"/>
      <c r="AA84" s="448"/>
      <c r="AB84" s="400"/>
      <c r="AC84" s="469"/>
      <c r="AD84" s="400"/>
      <c r="AE84" s="400"/>
      <c r="AF84" s="368"/>
      <c r="AG84" s="400"/>
      <c r="AH84" s="540"/>
      <c r="AI84" s="457"/>
      <c r="AJ84" s="570"/>
      <c r="AK84" s="514"/>
      <c r="AL84" s="313"/>
      <c r="AM84" s="310"/>
      <c r="AN84" s="310"/>
      <c r="AO84" s="310"/>
      <c r="AP84" s="310"/>
      <c r="AQ84" s="310"/>
      <c r="AR84" s="310"/>
      <c r="AS84" s="310"/>
      <c r="AT84" s="310"/>
      <c r="AU84" s="310"/>
      <c r="AV84" s="330"/>
    </row>
    <row r="85" spans="1:48" ht="20.55" customHeight="1" x14ac:dyDescent="0.25">
      <c r="A85" s="454"/>
      <c r="B85" s="183">
        <v>5</v>
      </c>
      <c r="C85" s="429"/>
      <c r="D85" s="371"/>
      <c r="E85" s="381"/>
      <c r="F85" s="390"/>
      <c r="G85" s="368"/>
      <c r="H85" s="368"/>
      <c r="I85" s="390"/>
      <c r="J85" s="368"/>
      <c r="K85" s="394"/>
      <c r="L85" s="397"/>
      <c r="M85" s="381"/>
      <c r="N85" s="384"/>
      <c r="O85" s="387"/>
      <c r="P85" s="390"/>
      <c r="Q85" s="390"/>
      <c r="R85" s="400"/>
      <c r="S85" s="390"/>
      <c r="T85" s="400"/>
      <c r="U85" s="445"/>
      <c r="V85" s="400"/>
      <c r="W85" s="448"/>
      <c r="X85" s="400"/>
      <c r="Y85" s="448"/>
      <c r="Z85" s="400"/>
      <c r="AA85" s="448"/>
      <c r="AB85" s="400"/>
      <c r="AC85" s="469"/>
      <c r="AD85" s="400"/>
      <c r="AE85" s="400"/>
      <c r="AF85" s="368"/>
      <c r="AG85" s="400"/>
      <c r="AH85" s="540"/>
      <c r="AI85" s="457"/>
      <c r="AJ85" s="570"/>
      <c r="AK85" s="514"/>
      <c r="AL85" s="313"/>
      <c r="AM85" s="310"/>
      <c r="AN85" s="310"/>
      <c r="AO85" s="310"/>
      <c r="AP85" s="310"/>
      <c r="AQ85" s="310"/>
      <c r="AR85" s="310"/>
      <c r="AS85" s="310"/>
      <c r="AT85" s="310"/>
      <c r="AU85" s="310"/>
      <c r="AV85" s="330"/>
    </row>
    <row r="86" spans="1:48" ht="19.5" customHeight="1" x14ac:dyDescent="0.25">
      <c r="A86" s="454"/>
      <c r="B86" s="183">
        <v>6</v>
      </c>
      <c r="C86" s="429"/>
      <c r="D86" s="371"/>
      <c r="E86" s="381"/>
      <c r="F86" s="390"/>
      <c r="G86" s="368"/>
      <c r="H86" s="368"/>
      <c r="I86" s="390"/>
      <c r="J86" s="368"/>
      <c r="K86" s="394"/>
      <c r="L86" s="397"/>
      <c r="M86" s="381"/>
      <c r="N86" s="384"/>
      <c r="O86" s="387"/>
      <c r="P86" s="390"/>
      <c r="Q86" s="390"/>
      <c r="R86" s="400"/>
      <c r="S86" s="390"/>
      <c r="T86" s="400"/>
      <c r="U86" s="445"/>
      <c r="V86" s="400"/>
      <c r="W86" s="448"/>
      <c r="X86" s="400"/>
      <c r="Y86" s="448"/>
      <c r="Z86" s="400"/>
      <c r="AA86" s="448"/>
      <c r="AB86" s="400"/>
      <c r="AC86" s="469"/>
      <c r="AD86" s="400"/>
      <c r="AE86" s="400"/>
      <c r="AF86" s="368"/>
      <c r="AG86" s="400"/>
      <c r="AH86" s="540"/>
      <c r="AI86" s="457"/>
      <c r="AJ86" s="570"/>
      <c r="AK86" s="514"/>
      <c r="AL86" s="313"/>
      <c r="AM86" s="310"/>
      <c r="AN86" s="310"/>
      <c r="AO86" s="310"/>
      <c r="AP86" s="310"/>
      <c r="AQ86" s="310"/>
      <c r="AR86" s="310"/>
      <c r="AS86" s="310"/>
      <c r="AT86" s="310"/>
      <c r="AU86" s="310"/>
      <c r="AV86" s="330"/>
    </row>
    <row r="87" spans="1:48" ht="18.600000000000001" customHeight="1" x14ac:dyDescent="0.25">
      <c r="A87" s="454"/>
      <c r="B87" s="183">
        <v>7</v>
      </c>
      <c r="C87" s="429"/>
      <c r="D87" s="371"/>
      <c r="E87" s="381"/>
      <c r="F87" s="390"/>
      <c r="G87" s="368"/>
      <c r="H87" s="368"/>
      <c r="I87" s="390"/>
      <c r="J87" s="368"/>
      <c r="K87" s="394"/>
      <c r="L87" s="397"/>
      <c r="M87" s="381"/>
      <c r="N87" s="384"/>
      <c r="O87" s="387"/>
      <c r="P87" s="390"/>
      <c r="Q87" s="390"/>
      <c r="R87" s="400"/>
      <c r="S87" s="390"/>
      <c r="T87" s="400"/>
      <c r="U87" s="445"/>
      <c r="V87" s="400"/>
      <c r="W87" s="448"/>
      <c r="X87" s="400"/>
      <c r="Y87" s="448"/>
      <c r="Z87" s="400"/>
      <c r="AA87" s="448"/>
      <c r="AB87" s="400"/>
      <c r="AC87" s="469"/>
      <c r="AD87" s="400"/>
      <c r="AE87" s="400"/>
      <c r="AF87" s="368"/>
      <c r="AG87" s="400"/>
      <c r="AH87" s="540"/>
      <c r="AI87" s="457"/>
      <c r="AJ87" s="570"/>
      <c r="AK87" s="514"/>
      <c r="AL87" s="313"/>
      <c r="AM87" s="310"/>
      <c r="AN87" s="310"/>
      <c r="AO87" s="310"/>
      <c r="AP87" s="310"/>
      <c r="AQ87" s="310"/>
      <c r="AR87" s="310"/>
      <c r="AS87" s="310"/>
      <c r="AT87" s="310"/>
      <c r="AU87" s="310"/>
      <c r="AV87" s="330"/>
    </row>
    <row r="88" spans="1:48" ht="19.5" customHeight="1" x14ac:dyDescent="0.25">
      <c r="A88" s="454"/>
      <c r="B88" s="183">
        <v>8</v>
      </c>
      <c r="C88" s="429"/>
      <c r="D88" s="371"/>
      <c r="E88" s="381"/>
      <c r="F88" s="390"/>
      <c r="G88" s="368"/>
      <c r="H88" s="368"/>
      <c r="I88" s="390"/>
      <c r="J88" s="368"/>
      <c r="K88" s="394"/>
      <c r="L88" s="397"/>
      <c r="M88" s="381"/>
      <c r="N88" s="384"/>
      <c r="O88" s="387"/>
      <c r="P88" s="390"/>
      <c r="Q88" s="390"/>
      <c r="R88" s="400"/>
      <c r="S88" s="390"/>
      <c r="T88" s="400"/>
      <c r="U88" s="445"/>
      <c r="V88" s="400"/>
      <c r="W88" s="448"/>
      <c r="X88" s="400"/>
      <c r="Y88" s="448"/>
      <c r="Z88" s="400"/>
      <c r="AA88" s="448"/>
      <c r="AB88" s="400"/>
      <c r="AC88" s="469"/>
      <c r="AD88" s="400"/>
      <c r="AE88" s="400"/>
      <c r="AF88" s="368"/>
      <c r="AG88" s="400"/>
      <c r="AH88" s="540"/>
      <c r="AI88" s="457"/>
      <c r="AJ88" s="570"/>
      <c r="AK88" s="514"/>
      <c r="AL88" s="313"/>
      <c r="AM88" s="310"/>
      <c r="AN88" s="310"/>
      <c r="AO88" s="310"/>
      <c r="AP88" s="310"/>
      <c r="AQ88" s="310"/>
      <c r="AR88" s="310"/>
      <c r="AS88" s="310"/>
      <c r="AT88" s="310"/>
      <c r="AU88" s="310"/>
      <c r="AV88" s="330"/>
    </row>
    <row r="89" spans="1:48" ht="23.25" customHeight="1" thickBot="1" x14ac:dyDescent="0.3">
      <c r="A89" s="455"/>
      <c r="B89" s="184">
        <v>9</v>
      </c>
      <c r="C89" s="430"/>
      <c r="D89" s="392"/>
      <c r="E89" s="418"/>
      <c r="F89" s="391"/>
      <c r="G89" s="369"/>
      <c r="H89" s="369"/>
      <c r="I89" s="391"/>
      <c r="J89" s="369"/>
      <c r="K89" s="395"/>
      <c r="L89" s="398"/>
      <c r="M89" s="382"/>
      <c r="N89" s="419"/>
      <c r="O89" s="520"/>
      <c r="P89" s="391"/>
      <c r="Q89" s="391"/>
      <c r="R89" s="401"/>
      <c r="S89" s="391"/>
      <c r="T89" s="401"/>
      <c r="U89" s="531"/>
      <c r="V89" s="401"/>
      <c r="W89" s="462"/>
      <c r="X89" s="401"/>
      <c r="Y89" s="462"/>
      <c r="Z89" s="401"/>
      <c r="AA89" s="462"/>
      <c r="AB89" s="401"/>
      <c r="AC89" s="470"/>
      <c r="AD89" s="401"/>
      <c r="AE89" s="401"/>
      <c r="AF89" s="369"/>
      <c r="AG89" s="401"/>
      <c r="AH89" s="541"/>
      <c r="AI89" s="568"/>
      <c r="AJ89" s="571"/>
      <c r="AK89" s="515"/>
      <c r="AL89" s="516"/>
      <c r="AM89" s="450"/>
      <c r="AN89" s="450"/>
      <c r="AO89" s="450"/>
      <c r="AP89" s="450"/>
      <c r="AQ89" s="450"/>
      <c r="AR89" s="450"/>
      <c r="AS89" s="450"/>
      <c r="AT89" s="450"/>
      <c r="AU89" s="450"/>
      <c r="AV89" s="451"/>
    </row>
    <row r="90" spans="1:48" ht="17.100000000000001" customHeight="1" x14ac:dyDescent="0.25">
      <c r="A90" s="441" t="s">
        <v>199</v>
      </c>
      <c r="B90" s="176">
        <v>1</v>
      </c>
      <c r="C90" s="428" t="s">
        <v>270</v>
      </c>
      <c r="D90" s="370" t="s">
        <v>260</v>
      </c>
      <c r="E90" s="380" t="s">
        <v>202</v>
      </c>
      <c r="F90" s="389">
        <v>2</v>
      </c>
      <c r="G90" s="367" t="str">
        <f t="shared" ref="G90" si="109">IF(F90=5,"Mas de una vez al año",IF(F90=4,"Al menos una vez en el ultimo año",IF(F90=3,"Al menos una vez en los ultimos 2 años",IF(F90=2,"Al menos una vez en los ultimos 5 años","No se ha presentado en los ultimos 5 años"))))</f>
        <v>Al menos una vez en los ultimos 5 años</v>
      </c>
      <c r="H90" s="367" t="str">
        <f>CONCATENATE(F$90,I$90)</f>
        <v>25</v>
      </c>
      <c r="I90" s="389">
        <v>5</v>
      </c>
      <c r="J90" s="367" t="str">
        <f t="shared" ref="J90" si="110">IF(I90=5,"Catastrófico",IF(I90=4,"Mayor",IF(I90=3,"Moderado",IF(I90=2,"Menor",IF(I90=1,"Leve","Digite Valor entre 1 y 5")))))</f>
        <v>Catastrófico</v>
      </c>
      <c r="K90" s="393" t="str">
        <f>IF(J90="Digite Valor entre 1 y 5","",IF(COUNTIF(BU$236:BU$243,CONCATENATE(F90,I90)),BU$235,IF(COUNTIF(BV$236:BV$243,CONCATENATE(F90,I90)),BV$235,IF(COUNTIF(BW$236:BW$239,CONCATENATE(F90,I90)),BW$235,BX$235))))</f>
        <v>Zona de Riesgo Extrema</v>
      </c>
      <c r="L90" s="396" t="str">
        <f>IF(K90=BU$235,"E",IF(K90=BV$235,"A",IF(K90=BW$235,"M",IF(K90=BX$235,"B",""))))</f>
        <v>E</v>
      </c>
      <c r="M90" s="380" t="s">
        <v>140</v>
      </c>
      <c r="N90" s="383" t="s">
        <v>311</v>
      </c>
      <c r="O90" s="386" t="s">
        <v>109</v>
      </c>
      <c r="P90" s="389" t="s">
        <v>86</v>
      </c>
      <c r="Q90" s="389" t="s">
        <v>87</v>
      </c>
      <c r="R90" s="399">
        <f t="shared" ref="R90" si="111">IF(Q90="Si",15,0)</f>
        <v>15</v>
      </c>
      <c r="S90" s="389" t="s">
        <v>87</v>
      </c>
      <c r="T90" s="399">
        <f t="shared" ref="T90" si="112">IF(S90="Si",15,0)</f>
        <v>15</v>
      </c>
      <c r="U90" s="444" t="s">
        <v>174</v>
      </c>
      <c r="V90" s="399">
        <f t="shared" ref="V90" si="113">IF(U90="Oportuna",15,0)</f>
        <v>15</v>
      </c>
      <c r="W90" s="447" t="s">
        <v>176</v>
      </c>
      <c r="X90" s="399">
        <f t="shared" ref="X90" si="114">IF(W90="Prevenir",15,10)</f>
        <v>15</v>
      </c>
      <c r="Y90" s="447" t="s">
        <v>179</v>
      </c>
      <c r="Z90" s="399">
        <f t="shared" ref="Z90" si="115">IF(Y90="confiable",15,0)</f>
        <v>15</v>
      </c>
      <c r="AA90" s="447" t="s">
        <v>181</v>
      </c>
      <c r="AB90" s="399">
        <f t="shared" ref="AB90" si="116">IF(AA90="Se investigan",15,0)</f>
        <v>15</v>
      </c>
      <c r="AC90" s="389" t="s">
        <v>183</v>
      </c>
      <c r="AD90" s="399">
        <f t="shared" ref="AD90" si="117">IF(AC90="Completa ",10,5)</f>
        <v>10</v>
      </c>
      <c r="AE90" s="399">
        <f t="shared" ref="AE90" si="118">R90+T90+V90+X90+Z90+AB90+AD90</f>
        <v>100</v>
      </c>
      <c r="AF90" s="367" t="str">
        <f t="shared" ref="AF90" si="119">IF(P90="","",IF(P90="Afecta la Probabilidad",IF(AND(AE90&gt;=0,AE90&lt;=50),"No disminuye la Probabilidad",IF(AND(AE90&gt;50,AE90&lt;=75),"Disminuye la Probabilidad en 1",IF(AND(AE90&gt;75,AE90&lt;=100),"Disminuye la Probabilidad en 2",""))),IF(AND(AE90&gt;=0,AE90&lt;=50),"No disminuye el Impacto",IF(AND(AE90&gt;50,AE90&lt;=75),"Disminuye el Impacto en 1",IF(AND(AE90&gt;75,AE90&lt;=100),"Disminuye el Impacto en 2","")))))</f>
        <v>Disminuye la Probabilidad en 2</v>
      </c>
      <c r="AG90" s="399">
        <f t="shared" ref="AG90" si="120">IF(AE90&lt;=50,0,IF(AND(AE90&gt;50,AE90&lt;=75),1,IF(AND(AE90&gt;75,AE90&lt;=100),2,"")))</f>
        <v>2</v>
      </c>
      <c r="AH90" s="471" t="s">
        <v>261</v>
      </c>
      <c r="AI90" s="456" t="s">
        <v>229</v>
      </c>
      <c r="AJ90" s="532"/>
      <c r="AK90" s="513"/>
      <c r="AL90" s="312"/>
      <c r="AM90" s="309">
        <f>F90</f>
        <v>2</v>
      </c>
      <c r="AN90" s="309">
        <f>IF(P90="Afecta la Probabilidad",AM90-(AM90-AG90),"No aplica")</f>
        <v>2</v>
      </c>
      <c r="AO90" s="309">
        <f>I90</f>
        <v>5</v>
      </c>
      <c r="AP90" s="309" t="str">
        <f>IF(P90="Afecta el Impacto",AO90-(AO90-AG90),"No aplica")</f>
        <v>No aplica</v>
      </c>
      <c r="AQ90" s="309" t="str">
        <f>IF(Matriz!P90="Afecta el Impacto",CONCATENATE(AM90,AP90),CONCATENATE(AN90,AO90))</f>
        <v>25</v>
      </c>
      <c r="AR90" s="309">
        <f>IF(P90="","",SUMIF(P90:P98,"Afecta la Probabilidad",AN90:AN98))</f>
        <v>2</v>
      </c>
      <c r="AS90" s="309">
        <f>IF(P90="","",SUMIF(P90:P98,"Afecta el Impacto",AP90:AP98))</f>
        <v>0</v>
      </c>
      <c r="AT90" s="309">
        <f>IF(AR90="","",IF(F90-AR90&lt;=0,1,F90-AR90))</f>
        <v>1</v>
      </c>
      <c r="AU90" s="309" t="str">
        <f t="shared" ref="AU90" si="121">CONCATENATE(AT90,AV90)</f>
        <v>15</v>
      </c>
      <c r="AV90" s="329">
        <f>IF(I90="","",IF(I90-AS90&lt;0,1,I90-AS90))</f>
        <v>5</v>
      </c>
    </row>
    <row r="91" spans="1:48" ht="17.100000000000001" customHeight="1" x14ac:dyDescent="0.25">
      <c r="A91" s="436"/>
      <c r="B91" s="177">
        <f t="shared" ref="B91:B98" si="122">B90+1</f>
        <v>2</v>
      </c>
      <c r="C91" s="429"/>
      <c r="D91" s="371"/>
      <c r="E91" s="381"/>
      <c r="F91" s="390"/>
      <c r="G91" s="368"/>
      <c r="H91" s="368"/>
      <c r="I91" s="390"/>
      <c r="J91" s="368"/>
      <c r="K91" s="394"/>
      <c r="L91" s="397"/>
      <c r="M91" s="381"/>
      <c r="N91" s="384"/>
      <c r="O91" s="387"/>
      <c r="P91" s="390"/>
      <c r="Q91" s="390"/>
      <c r="R91" s="400"/>
      <c r="S91" s="390"/>
      <c r="T91" s="400"/>
      <c r="U91" s="445"/>
      <c r="V91" s="400"/>
      <c r="W91" s="448"/>
      <c r="X91" s="400"/>
      <c r="Y91" s="448"/>
      <c r="Z91" s="400"/>
      <c r="AA91" s="448"/>
      <c r="AB91" s="400"/>
      <c r="AC91" s="390"/>
      <c r="AD91" s="400"/>
      <c r="AE91" s="400"/>
      <c r="AF91" s="368"/>
      <c r="AG91" s="400"/>
      <c r="AH91" s="472"/>
      <c r="AI91" s="457"/>
      <c r="AJ91" s="533"/>
      <c r="AK91" s="514"/>
      <c r="AL91" s="313"/>
      <c r="AM91" s="310"/>
      <c r="AN91" s="310"/>
      <c r="AO91" s="310"/>
      <c r="AP91" s="310"/>
      <c r="AQ91" s="310"/>
      <c r="AR91" s="310"/>
      <c r="AS91" s="310"/>
      <c r="AT91" s="310"/>
      <c r="AU91" s="310"/>
      <c r="AV91" s="330"/>
    </row>
    <row r="92" spans="1:48" ht="18.600000000000001" customHeight="1" x14ac:dyDescent="0.25">
      <c r="A92" s="436"/>
      <c r="B92" s="177">
        <f t="shared" si="122"/>
        <v>3</v>
      </c>
      <c r="C92" s="429"/>
      <c r="D92" s="371"/>
      <c r="E92" s="381"/>
      <c r="F92" s="390"/>
      <c r="G92" s="368"/>
      <c r="H92" s="368"/>
      <c r="I92" s="390"/>
      <c r="J92" s="368"/>
      <c r="K92" s="394"/>
      <c r="L92" s="397"/>
      <c r="M92" s="381"/>
      <c r="N92" s="384"/>
      <c r="O92" s="387"/>
      <c r="P92" s="390"/>
      <c r="Q92" s="390"/>
      <c r="R92" s="400"/>
      <c r="S92" s="390"/>
      <c r="T92" s="400"/>
      <c r="U92" s="445"/>
      <c r="V92" s="400"/>
      <c r="W92" s="448"/>
      <c r="X92" s="400"/>
      <c r="Y92" s="448"/>
      <c r="Z92" s="400"/>
      <c r="AA92" s="448"/>
      <c r="AB92" s="400"/>
      <c r="AC92" s="390"/>
      <c r="AD92" s="400"/>
      <c r="AE92" s="400"/>
      <c r="AF92" s="368"/>
      <c r="AG92" s="400"/>
      <c r="AH92" s="472"/>
      <c r="AI92" s="457"/>
      <c r="AJ92" s="533"/>
      <c r="AK92" s="514"/>
      <c r="AL92" s="313"/>
      <c r="AM92" s="310"/>
      <c r="AN92" s="310"/>
      <c r="AO92" s="310"/>
      <c r="AP92" s="310"/>
      <c r="AQ92" s="310"/>
      <c r="AR92" s="310"/>
      <c r="AS92" s="310"/>
      <c r="AT92" s="310"/>
      <c r="AU92" s="310"/>
      <c r="AV92" s="330"/>
    </row>
    <row r="93" spans="1:48" ht="18" customHeight="1" x14ac:dyDescent="0.25">
      <c r="A93" s="436"/>
      <c r="B93" s="177">
        <f t="shared" si="122"/>
        <v>4</v>
      </c>
      <c r="C93" s="429"/>
      <c r="D93" s="371"/>
      <c r="E93" s="381"/>
      <c r="F93" s="390"/>
      <c r="G93" s="368"/>
      <c r="H93" s="368"/>
      <c r="I93" s="390"/>
      <c r="J93" s="368"/>
      <c r="K93" s="394"/>
      <c r="L93" s="397"/>
      <c r="M93" s="381"/>
      <c r="N93" s="384"/>
      <c r="O93" s="387"/>
      <c r="P93" s="390"/>
      <c r="Q93" s="390"/>
      <c r="R93" s="400"/>
      <c r="S93" s="390"/>
      <c r="T93" s="400"/>
      <c r="U93" s="445"/>
      <c r="V93" s="400"/>
      <c r="W93" s="448"/>
      <c r="X93" s="400"/>
      <c r="Y93" s="448"/>
      <c r="Z93" s="400"/>
      <c r="AA93" s="448"/>
      <c r="AB93" s="400"/>
      <c r="AC93" s="390"/>
      <c r="AD93" s="400"/>
      <c r="AE93" s="400"/>
      <c r="AF93" s="368"/>
      <c r="AG93" s="400"/>
      <c r="AH93" s="472"/>
      <c r="AI93" s="457"/>
      <c r="AJ93" s="533"/>
      <c r="AK93" s="514"/>
      <c r="AL93" s="313"/>
      <c r="AM93" s="310"/>
      <c r="AN93" s="310"/>
      <c r="AO93" s="310"/>
      <c r="AP93" s="310"/>
      <c r="AQ93" s="310"/>
      <c r="AR93" s="310"/>
      <c r="AS93" s="310"/>
      <c r="AT93" s="310"/>
      <c r="AU93" s="310"/>
      <c r="AV93" s="330"/>
    </row>
    <row r="94" spans="1:48" ht="17.55" customHeight="1" x14ac:dyDescent="0.25">
      <c r="A94" s="436"/>
      <c r="B94" s="177">
        <f t="shared" si="122"/>
        <v>5</v>
      </c>
      <c r="C94" s="429"/>
      <c r="D94" s="371"/>
      <c r="E94" s="381"/>
      <c r="F94" s="390"/>
      <c r="G94" s="368"/>
      <c r="H94" s="368"/>
      <c r="I94" s="390"/>
      <c r="J94" s="368"/>
      <c r="K94" s="394"/>
      <c r="L94" s="397"/>
      <c r="M94" s="381"/>
      <c r="N94" s="384"/>
      <c r="O94" s="387"/>
      <c r="P94" s="390"/>
      <c r="Q94" s="390"/>
      <c r="R94" s="400"/>
      <c r="S94" s="390"/>
      <c r="T94" s="400"/>
      <c r="U94" s="445"/>
      <c r="V94" s="400"/>
      <c r="W94" s="448"/>
      <c r="X94" s="400"/>
      <c r="Y94" s="448"/>
      <c r="Z94" s="400"/>
      <c r="AA94" s="448"/>
      <c r="AB94" s="400"/>
      <c r="AC94" s="390"/>
      <c r="AD94" s="400"/>
      <c r="AE94" s="400"/>
      <c r="AF94" s="368"/>
      <c r="AG94" s="400"/>
      <c r="AH94" s="472"/>
      <c r="AI94" s="457"/>
      <c r="AJ94" s="533"/>
      <c r="AK94" s="514"/>
      <c r="AL94" s="313"/>
      <c r="AM94" s="310"/>
      <c r="AN94" s="310"/>
      <c r="AO94" s="310"/>
      <c r="AP94" s="310"/>
      <c r="AQ94" s="310"/>
      <c r="AR94" s="310"/>
      <c r="AS94" s="310"/>
      <c r="AT94" s="310"/>
      <c r="AU94" s="310"/>
      <c r="AV94" s="330"/>
    </row>
    <row r="95" spans="1:48" ht="14.1" customHeight="1" x14ac:dyDescent="0.25">
      <c r="A95" s="436"/>
      <c r="B95" s="177">
        <f t="shared" si="122"/>
        <v>6</v>
      </c>
      <c r="C95" s="429"/>
      <c r="D95" s="371"/>
      <c r="E95" s="381"/>
      <c r="F95" s="390"/>
      <c r="G95" s="368"/>
      <c r="H95" s="368"/>
      <c r="I95" s="390"/>
      <c r="J95" s="368"/>
      <c r="K95" s="394"/>
      <c r="L95" s="397"/>
      <c r="M95" s="381"/>
      <c r="N95" s="384"/>
      <c r="O95" s="387"/>
      <c r="P95" s="390"/>
      <c r="Q95" s="390"/>
      <c r="R95" s="400"/>
      <c r="S95" s="390"/>
      <c r="T95" s="400"/>
      <c r="U95" s="445"/>
      <c r="V95" s="400"/>
      <c r="W95" s="448"/>
      <c r="X95" s="400"/>
      <c r="Y95" s="448"/>
      <c r="Z95" s="400"/>
      <c r="AA95" s="448"/>
      <c r="AB95" s="400"/>
      <c r="AC95" s="390"/>
      <c r="AD95" s="400"/>
      <c r="AE95" s="400"/>
      <c r="AF95" s="368"/>
      <c r="AG95" s="400"/>
      <c r="AH95" s="472"/>
      <c r="AI95" s="457"/>
      <c r="AJ95" s="533"/>
      <c r="AK95" s="514"/>
      <c r="AL95" s="313"/>
      <c r="AM95" s="310"/>
      <c r="AN95" s="310"/>
      <c r="AO95" s="310"/>
      <c r="AP95" s="310"/>
      <c r="AQ95" s="310"/>
      <c r="AR95" s="310"/>
      <c r="AS95" s="310"/>
      <c r="AT95" s="310"/>
      <c r="AU95" s="310"/>
      <c r="AV95" s="330"/>
    </row>
    <row r="96" spans="1:48" ht="14.25" customHeight="1" x14ac:dyDescent="0.25">
      <c r="A96" s="436"/>
      <c r="B96" s="177">
        <f t="shared" si="122"/>
        <v>7</v>
      </c>
      <c r="C96" s="429"/>
      <c r="D96" s="371"/>
      <c r="E96" s="381"/>
      <c r="F96" s="390"/>
      <c r="G96" s="368"/>
      <c r="H96" s="368"/>
      <c r="I96" s="390"/>
      <c r="J96" s="368"/>
      <c r="K96" s="394"/>
      <c r="L96" s="397"/>
      <c r="M96" s="381"/>
      <c r="N96" s="384"/>
      <c r="O96" s="387"/>
      <c r="P96" s="390"/>
      <c r="Q96" s="390"/>
      <c r="R96" s="400"/>
      <c r="S96" s="390"/>
      <c r="T96" s="400"/>
      <c r="U96" s="445"/>
      <c r="V96" s="400"/>
      <c r="W96" s="448"/>
      <c r="X96" s="400"/>
      <c r="Y96" s="448"/>
      <c r="Z96" s="400"/>
      <c r="AA96" s="448"/>
      <c r="AB96" s="400"/>
      <c r="AC96" s="390"/>
      <c r="AD96" s="400"/>
      <c r="AE96" s="400"/>
      <c r="AF96" s="368"/>
      <c r="AG96" s="400"/>
      <c r="AH96" s="472"/>
      <c r="AI96" s="457"/>
      <c r="AJ96" s="533"/>
      <c r="AK96" s="514"/>
      <c r="AL96" s="313"/>
      <c r="AM96" s="310"/>
      <c r="AN96" s="310"/>
      <c r="AO96" s="310"/>
      <c r="AP96" s="310"/>
      <c r="AQ96" s="310"/>
      <c r="AR96" s="310"/>
      <c r="AS96" s="310"/>
      <c r="AT96" s="310"/>
      <c r="AU96" s="310"/>
      <c r="AV96" s="330"/>
    </row>
    <row r="97" spans="1:48" ht="20.55" customHeight="1" x14ac:dyDescent="0.25">
      <c r="A97" s="436"/>
      <c r="B97" s="177">
        <f t="shared" si="122"/>
        <v>8</v>
      </c>
      <c r="C97" s="429"/>
      <c r="D97" s="371"/>
      <c r="E97" s="381"/>
      <c r="F97" s="390"/>
      <c r="G97" s="368"/>
      <c r="H97" s="368"/>
      <c r="I97" s="390"/>
      <c r="J97" s="368"/>
      <c r="K97" s="394"/>
      <c r="L97" s="397"/>
      <c r="M97" s="381"/>
      <c r="N97" s="384"/>
      <c r="O97" s="387"/>
      <c r="P97" s="390"/>
      <c r="Q97" s="390"/>
      <c r="R97" s="400"/>
      <c r="S97" s="390"/>
      <c r="T97" s="400"/>
      <c r="U97" s="445"/>
      <c r="V97" s="400"/>
      <c r="W97" s="448"/>
      <c r="X97" s="400"/>
      <c r="Y97" s="448"/>
      <c r="Z97" s="400"/>
      <c r="AA97" s="448"/>
      <c r="AB97" s="400"/>
      <c r="AC97" s="390"/>
      <c r="AD97" s="400"/>
      <c r="AE97" s="400"/>
      <c r="AF97" s="368"/>
      <c r="AG97" s="400"/>
      <c r="AH97" s="472"/>
      <c r="AI97" s="457"/>
      <c r="AJ97" s="533"/>
      <c r="AK97" s="514"/>
      <c r="AL97" s="313"/>
      <c r="AM97" s="310"/>
      <c r="AN97" s="310"/>
      <c r="AO97" s="310"/>
      <c r="AP97" s="310"/>
      <c r="AQ97" s="310"/>
      <c r="AR97" s="310"/>
      <c r="AS97" s="310"/>
      <c r="AT97" s="310"/>
      <c r="AU97" s="310"/>
      <c r="AV97" s="330"/>
    </row>
    <row r="98" spans="1:48" ht="20.55" customHeight="1" thickBot="1" x14ac:dyDescent="0.3">
      <c r="A98" s="442"/>
      <c r="B98" s="178">
        <f t="shared" si="122"/>
        <v>9</v>
      </c>
      <c r="C98" s="430"/>
      <c r="D98" s="392"/>
      <c r="E98" s="418"/>
      <c r="F98" s="437"/>
      <c r="G98" s="438"/>
      <c r="H98" s="438"/>
      <c r="I98" s="437"/>
      <c r="J98" s="438"/>
      <c r="K98" s="439"/>
      <c r="L98" s="440"/>
      <c r="M98" s="418"/>
      <c r="N98" s="419"/>
      <c r="O98" s="520"/>
      <c r="P98" s="437"/>
      <c r="Q98" s="437"/>
      <c r="R98" s="443"/>
      <c r="S98" s="437"/>
      <c r="T98" s="443"/>
      <c r="U98" s="446"/>
      <c r="V98" s="443"/>
      <c r="W98" s="449"/>
      <c r="X98" s="443"/>
      <c r="Y98" s="449"/>
      <c r="Z98" s="443"/>
      <c r="AA98" s="449"/>
      <c r="AB98" s="443"/>
      <c r="AC98" s="437"/>
      <c r="AD98" s="443"/>
      <c r="AE98" s="443"/>
      <c r="AF98" s="438"/>
      <c r="AG98" s="443"/>
      <c r="AH98" s="559"/>
      <c r="AI98" s="568"/>
      <c r="AJ98" s="573"/>
      <c r="AK98" s="515"/>
      <c r="AL98" s="516"/>
      <c r="AM98" s="311"/>
      <c r="AN98" s="311"/>
      <c r="AO98" s="311"/>
      <c r="AP98" s="311"/>
      <c r="AQ98" s="311"/>
      <c r="AR98" s="311"/>
      <c r="AS98" s="311"/>
      <c r="AT98" s="311"/>
      <c r="AU98" s="311"/>
      <c r="AV98" s="331"/>
    </row>
    <row r="99" spans="1:48" ht="14.4" x14ac:dyDescent="0.25">
      <c r="A99" s="435" t="s">
        <v>226</v>
      </c>
      <c r="B99" s="182">
        <v>1</v>
      </c>
      <c r="C99" s="428" t="s">
        <v>227</v>
      </c>
      <c r="D99" s="370" t="s">
        <v>228</v>
      </c>
      <c r="E99" s="380" t="s">
        <v>271</v>
      </c>
      <c r="F99" s="389">
        <v>2</v>
      </c>
      <c r="G99" s="367" t="str">
        <f t="shared" ref="G99" si="123">IF(F99=5,"Mas de una vez al año",IF(F99=4,"Al menos una vez en el ultimo año",IF(F99=3,"Al menos una vez en los ultimos 2 años",IF(F99=2,"Al menos una vez en los ultimos 5 años","No se ha presentado en los ultimos 5 años"))))</f>
        <v>Al menos una vez en los ultimos 5 años</v>
      </c>
      <c r="H99" s="367" t="str">
        <f>CONCATENATE(F$99,I$99)</f>
        <v>23</v>
      </c>
      <c r="I99" s="389">
        <v>3</v>
      </c>
      <c r="J99" s="367" t="str">
        <f t="shared" ref="J99" si="124">IF(I99=5,"Catastrófico",IF(I99=4,"Mayor",IF(I99=3,"Moderado",IF(I99=2,"Menor",IF(I99=1,"Leve","Digite Valor entre 1 y 5")))))</f>
        <v>Moderado</v>
      </c>
      <c r="K99" s="393" t="str">
        <f>IF(J99="Digite Valor entre 1 y 5","",IF(COUNTIF(BU$236:BU$243,CONCATENATE(F99,I99)),BU$235,IF(COUNTIF(BV$236:BV$243,CONCATENATE(F99,I99)),BV$235,IF(COUNTIF(BW$236:BW$239,CONCATENATE(F99,I99)),BW$235,BX$235))))</f>
        <v>Zona de Riesgo Moderada</v>
      </c>
      <c r="L99" s="396" t="str">
        <f>IF(K99=BU$235,"E",IF(K99=BV$235,"A",IF(K99=BW$235,"M",IF(K99=BX$235,"B",""))))</f>
        <v>M</v>
      </c>
      <c r="M99" s="380" t="s">
        <v>140</v>
      </c>
      <c r="N99" s="415" t="s">
        <v>292</v>
      </c>
      <c r="O99" s="386" t="s">
        <v>109</v>
      </c>
      <c r="P99" s="389" t="s">
        <v>86</v>
      </c>
      <c r="Q99" s="389" t="s">
        <v>87</v>
      </c>
      <c r="R99" s="399">
        <f t="shared" ref="R99" si="125">IF(Q99="Si",15,0)</f>
        <v>15</v>
      </c>
      <c r="S99" s="389" t="s">
        <v>87</v>
      </c>
      <c r="T99" s="399">
        <f t="shared" ref="T99" si="126">IF(S99="Si",15,0)</f>
        <v>15</v>
      </c>
      <c r="U99" s="444" t="s">
        <v>174</v>
      </c>
      <c r="V99" s="399">
        <f t="shared" ref="V99" si="127">IF(U99="Oportuna",15,0)</f>
        <v>15</v>
      </c>
      <c r="W99" s="447" t="s">
        <v>176</v>
      </c>
      <c r="X99" s="399">
        <f t="shared" ref="X99" si="128">IF(W99="Prevenir",15,10)</f>
        <v>15</v>
      </c>
      <c r="Y99" s="447" t="s">
        <v>179</v>
      </c>
      <c r="Z99" s="399">
        <f t="shared" ref="Z99" si="129">IF(Y99="confiable",15,0)</f>
        <v>15</v>
      </c>
      <c r="AA99" s="447" t="s">
        <v>181</v>
      </c>
      <c r="AB99" s="399">
        <f t="shared" ref="AB99" si="130">IF(AA99="Se investigan",15,0)</f>
        <v>15</v>
      </c>
      <c r="AC99" s="389" t="s">
        <v>183</v>
      </c>
      <c r="AD99" s="399">
        <f t="shared" ref="AD99" si="131">IF(AC99="Completa ",10,5)</f>
        <v>10</v>
      </c>
      <c r="AE99" s="399">
        <f t="shared" ref="AE99" si="132">R99+T99+V99+X99+Z99+AB99+AD99</f>
        <v>100</v>
      </c>
      <c r="AF99" s="367" t="str">
        <f t="shared" ref="AF99" si="133">IF(P99="","",IF(P99="Afecta la Probabilidad",IF(AND(AE99&gt;=0,AE99&lt;=50),"No disminuye la Probabilidad",IF(AND(AE99&gt;50,AE99&lt;=75),"Disminuye la Probabilidad en 1",IF(AND(AE99&gt;75,AE99&lt;=100),"Disminuye la Probabilidad en 2",""))),IF(AND(AE99&gt;=0,AE99&lt;=50),"No disminuye el Impacto",IF(AND(AE99&gt;50,AE99&lt;=75),"Disminuye el Impacto en 1",IF(AND(AE99&gt;75,AE99&lt;=100),"Disminuye el Impacto en 2","")))))</f>
        <v>Disminuye la Probabilidad en 2</v>
      </c>
      <c r="AG99" s="399">
        <f t="shared" ref="AG99" si="134">IF(AE99&lt;=50,0,IF(AND(AE99&gt;50,AE99&lt;=75),1,IF(AND(AE99&gt;75,AE99&lt;=100),2,"")))</f>
        <v>2</v>
      </c>
      <c r="AH99" s="471" t="s">
        <v>295</v>
      </c>
      <c r="AI99" s="456" t="s">
        <v>237</v>
      </c>
      <c r="AJ99" s="532"/>
      <c r="AK99" s="513"/>
      <c r="AL99" s="312"/>
      <c r="AM99" s="309">
        <f>F99</f>
        <v>2</v>
      </c>
      <c r="AN99" s="309">
        <f>IF(P99="Afecta la Probabilidad",AM99-(AM99-AG99),"No aplica")</f>
        <v>2</v>
      </c>
      <c r="AO99" s="309">
        <f>I99</f>
        <v>3</v>
      </c>
      <c r="AP99" s="309" t="str">
        <f>IF(P99="Afecta el Impacto",AO99-(AO99-AG99),"No aplica")</f>
        <v>No aplica</v>
      </c>
      <c r="AQ99" s="309" t="str">
        <f>IF(Matriz!P99="Afecta el Impacto",CONCATENATE(AM99,AP99),CONCATENATE(AN99,AO99))</f>
        <v>23</v>
      </c>
      <c r="AR99" s="309">
        <f>IF(P99="","",SUMIF(P99:P107,"Afecta la Probabilidad",AN99:AN107))</f>
        <v>2</v>
      </c>
      <c r="AS99" s="309">
        <f>IF(P99="","",SUMIF(P99:P107,"Afecta el Impacto",AP99:AP107))</f>
        <v>0</v>
      </c>
      <c r="AT99" s="309">
        <f>IF(AR99="","",IF(F99-AR99&lt;=0,1,F99-AR99))</f>
        <v>1</v>
      </c>
      <c r="AU99" s="309" t="str">
        <f t="shared" ref="AU99" si="135">CONCATENATE(AT99,AV99)</f>
        <v>13</v>
      </c>
      <c r="AV99" s="329">
        <f>IF(I99="","",IF(I99-AS99&lt;0,1,I99-AS99))</f>
        <v>3</v>
      </c>
    </row>
    <row r="100" spans="1:48" ht="14.4" x14ac:dyDescent="0.25">
      <c r="A100" s="436"/>
      <c r="B100" s="183">
        <v>2</v>
      </c>
      <c r="C100" s="429"/>
      <c r="D100" s="371"/>
      <c r="E100" s="381"/>
      <c r="F100" s="390"/>
      <c r="G100" s="368"/>
      <c r="H100" s="368"/>
      <c r="I100" s="390"/>
      <c r="J100" s="368"/>
      <c r="K100" s="394"/>
      <c r="L100" s="397"/>
      <c r="M100" s="381"/>
      <c r="N100" s="416"/>
      <c r="O100" s="387"/>
      <c r="P100" s="390"/>
      <c r="Q100" s="390"/>
      <c r="R100" s="400"/>
      <c r="S100" s="390"/>
      <c r="T100" s="400"/>
      <c r="U100" s="445"/>
      <c r="V100" s="400"/>
      <c r="W100" s="448"/>
      <c r="X100" s="400"/>
      <c r="Y100" s="448"/>
      <c r="Z100" s="400"/>
      <c r="AA100" s="448"/>
      <c r="AB100" s="400"/>
      <c r="AC100" s="390"/>
      <c r="AD100" s="400"/>
      <c r="AE100" s="400"/>
      <c r="AF100" s="368"/>
      <c r="AG100" s="400"/>
      <c r="AH100" s="472"/>
      <c r="AI100" s="457"/>
      <c r="AJ100" s="533"/>
      <c r="AK100" s="514"/>
      <c r="AL100" s="313"/>
      <c r="AM100" s="310"/>
      <c r="AN100" s="310"/>
      <c r="AO100" s="310"/>
      <c r="AP100" s="310"/>
      <c r="AQ100" s="310"/>
      <c r="AR100" s="310"/>
      <c r="AS100" s="310"/>
      <c r="AT100" s="310"/>
      <c r="AU100" s="310"/>
      <c r="AV100" s="330"/>
    </row>
    <row r="101" spans="1:48" ht="14.4" x14ac:dyDescent="0.25">
      <c r="A101" s="436"/>
      <c r="B101" s="183">
        <v>3</v>
      </c>
      <c r="C101" s="429"/>
      <c r="D101" s="371"/>
      <c r="E101" s="381"/>
      <c r="F101" s="390"/>
      <c r="G101" s="368"/>
      <c r="H101" s="368"/>
      <c r="I101" s="390"/>
      <c r="J101" s="368"/>
      <c r="K101" s="394"/>
      <c r="L101" s="397"/>
      <c r="M101" s="381"/>
      <c r="N101" s="416"/>
      <c r="O101" s="387"/>
      <c r="P101" s="390"/>
      <c r="Q101" s="390"/>
      <c r="R101" s="400"/>
      <c r="S101" s="390"/>
      <c r="T101" s="400"/>
      <c r="U101" s="445"/>
      <c r="V101" s="400"/>
      <c r="W101" s="448"/>
      <c r="X101" s="400"/>
      <c r="Y101" s="448"/>
      <c r="Z101" s="400"/>
      <c r="AA101" s="448"/>
      <c r="AB101" s="400"/>
      <c r="AC101" s="390"/>
      <c r="AD101" s="400"/>
      <c r="AE101" s="400"/>
      <c r="AF101" s="368"/>
      <c r="AG101" s="400"/>
      <c r="AH101" s="472"/>
      <c r="AI101" s="457"/>
      <c r="AJ101" s="533"/>
      <c r="AK101" s="514"/>
      <c r="AL101" s="313"/>
      <c r="AM101" s="310"/>
      <c r="AN101" s="310"/>
      <c r="AO101" s="310"/>
      <c r="AP101" s="310"/>
      <c r="AQ101" s="310"/>
      <c r="AR101" s="310"/>
      <c r="AS101" s="310"/>
      <c r="AT101" s="310"/>
      <c r="AU101" s="310"/>
      <c r="AV101" s="330"/>
    </row>
    <row r="102" spans="1:48" ht="14.4" x14ac:dyDescent="0.25">
      <c r="A102" s="436"/>
      <c r="B102" s="183">
        <v>4</v>
      </c>
      <c r="C102" s="429"/>
      <c r="D102" s="371"/>
      <c r="E102" s="381"/>
      <c r="F102" s="390"/>
      <c r="G102" s="368"/>
      <c r="H102" s="368"/>
      <c r="I102" s="390"/>
      <c r="J102" s="368"/>
      <c r="K102" s="394"/>
      <c r="L102" s="397"/>
      <c r="M102" s="381"/>
      <c r="N102" s="416"/>
      <c r="O102" s="387"/>
      <c r="P102" s="390"/>
      <c r="Q102" s="390"/>
      <c r="R102" s="400"/>
      <c r="S102" s="390"/>
      <c r="T102" s="400"/>
      <c r="U102" s="445"/>
      <c r="V102" s="400"/>
      <c r="W102" s="448"/>
      <c r="X102" s="400"/>
      <c r="Y102" s="448"/>
      <c r="Z102" s="400"/>
      <c r="AA102" s="448"/>
      <c r="AB102" s="400"/>
      <c r="AC102" s="390"/>
      <c r="AD102" s="400"/>
      <c r="AE102" s="400"/>
      <c r="AF102" s="368"/>
      <c r="AG102" s="400"/>
      <c r="AH102" s="472"/>
      <c r="AI102" s="457"/>
      <c r="AJ102" s="533"/>
      <c r="AK102" s="514"/>
      <c r="AL102" s="313"/>
      <c r="AM102" s="310"/>
      <c r="AN102" s="310"/>
      <c r="AO102" s="310"/>
      <c r="AP102" s="310"/>
      <c r="AQ102" s="310"/>
      <c r="AR102" s="310"/>
      <c r="AS102" s="310"/>
      <c r="AT102" s="310"/>
      <c r="AU102" s="310"/>
      <c r="AV102" s="330"/>
    </row>
    <row r="103" spans="1:48" ht="14.25" customHeight="1" x14ac:dyDescent="0.25">
      <c r="A103" s="436"/>
      <c r="B103" s="183">
        <v>5</v>
      </c>
      <c r="C103" s="429"/>
      <c r="D103" s="371"/>
      <c r="E103" s="381"/>
      <c r="F103" s="390"/>
      <c r="G103" s="368"/>
      <c r="H103" s="368"/>
      <c r="I103" s="390"/>
      <c r="J103" s="368"/>
      <c r="K103" s="394"/>
      <c r="L103" s="397"/>
      <c r="M103" s="381"/>
      <c r="N103" s="416"/>
      <c r="O103" s="387"/>
      <c r="P103" s="390"/>
      <c r="Q103" s="390"/>
      <c r="R103" s="400"/>
      <c r="S103" s="390"/>
      <c r="T103" s="400"/>
      <c r="U103" s="445"/>
      <c r="V103" s="400"/>
      <c r="W103" s="448"/>
      <c r="X103" s="400"/>
      <c r="Y103" s="448"/>
      <c r="Z103" s="400"/>
      <c r="AA103" s="448"/>
      <c r="AB103" s="400"/>
      <c r="AC103" s="390"/>
      <c r="AD103" s="400"/>
      <c r="AE103" s="400"/>
      <c r="AF103" s="368"/>
      <c r="AG103" s="400"/>
      <c r="AH103" s="472"/>
      <c r="AI103" s="457"/>
      <c r="AJ103" s="533"/>
      <c r="AK103" s="514"/>
      <c r="AL103" s="313"/>
      <c r="AM103" s="310"/>
      <c r="AN103" s="310"/>
      <c r="AO103" s="310"/>
      <c r="AP103" s="310"/>
      <c r="AQ103" s="310"/>
      <c r="AR103" s="310"/>
      <c r="AS103" s="310"/>
      <c r="AT103" s="310"/>
      <c r="AU103" s="310"/>
      <c r="AV103" s="330"/>
    </row>
    <row r="104" spans="1:48" ht="14.25" customHeight="1" x14ac:dyDescent="0.25">
      <c r="A104" s="436"/>
      <c r="B104" s="183">
        <v>6</v>
      </c>
      <c r="C104" s="429"/>
      <c r="D104" s="371"/>
      <c r="E104" s="381"/>
      <c r="F104" s="390"/>
      <c r="G104" s="368"/>
      <c r="H104" s="368"/>
      <c r="I104" s="390"/>
      <c r="J104" s="368"/>
      <c r="K104" s="394"/>
      <c r="L104" s="397"/>
      <c r="M104" s="381"/>
      <c r="N104" s="416"/>
      <c r="O104" s="387"/>
      <c r="P104" s="390"/>
      <c r="Q104" s="390"/>
      <c r="R104" s="400"/>
      <c r="S104" s="390"/>
      <c r="T104" s="400"/>
      <c r="U104" s="445"/>
      <c r="V104" s="400"/>
      <c r="W104" s="448"/>
      <c r="X104" s="400"/>
      <c r="Y104" s="448"/>
      <c r="Z104" s="400"/>
      <c r="AA104" s="448"/>
      <c r="AB104" s="400"/>
      <c r="AC104" s="390"/>
      <c r="AD104" s="400"/>
      <c r="AE104" s="400"/>
      <c r="AF104" s="368"/>
      <c r="AG104" s="400"/>
      <c r="AH104" s="472"/>
      <c r="AI104" s="457"/>
      <c r="AJ104" s="533"/>
      <c r="AK104" s="514"/>
      <c r="AL104" s="313"/>
      <c r="AM104" s="310"/>
      <c r="AN104" s="310"/>
      <c r="AO104" s="310"/>
      <c r="AP104" s="310"/>
      <c r="AQ104" s="310"/>
      <c r="AR104" s="310"/>
      <c r="AS104" s="310"/>
      <c r="AT104" s="310"/>
      <c r="AU104" s="310"/>
      <c r="AV104" s="330"/>
    </row>
    <row r="105" spans="1:48" ht="14.25" customHeight="1" x14ac:dyDescent="0.25">
      <c r="A105" s="436"/>
      <c r="B105" s="183">
        <v>7</v>
      </c>
      <c r="C105" s="429"/>
      <c r="D105" s="371"/>
      <c r="E105" s="381"/>
      <c r="F105" s="390"/>
      <c r="G105" s="368"/>
      <c r="H105" s="368"/>
      <c r="I105" s="390"/>
      <c r="J105" s="368"/>
      <c r="K105" s="394"/>
      <c r="L105" s="397"/>
      <c r="M105" s="381"/>
      <c r="N105" s="416"/>
      <c r="O105" s="387"/>
      <c r="P105" s="390"/>
      <c r="Q105" s="390"/>
      <c r="R105" s="400"/>
      <c r="S105" s="390"/>
      <c r="T105" s="400"/>
      <c r="U105" s="445"/>
      <c r="V105" s="400"/>
      <c r="W105" s="448"/>
      <c r="X105" s="400"/>
      <c r="Y105" s="448"/>
      <c r="Z105" s="400"/>
      <c r="AA105" s="448"/>
      <c r="AB105" s="400"/>
      <c r="AC105" s="390"/>
      <c r="AD105" s="400"/>
      <c r="AE105" s="400"/>
      <c r="AF105" s="368"/>
      <c r="AG105" s="400"/>
      <c r="AH105" s="472"/>
      <c r="AI105" s="457"/>
      <c r="AJ105" s="533"/>
      <c r="AK105" s="514"/>
      <c r="AL105" s="313"/>
      <c r="AM105" s="310"/>
      <c r="AN105" s="310"/>
      <c r="AO105" s="310"/>
      <c r="AP105" s="310"/>
      <c r="AQ105" s="310"/>
      <c r="AR105" s="310"/>
      <c r="AS105" s="310"/>
      <c r="AT105" s="310"/>
      <c r="AU105" s="310"/>
      <c r="AV105" s="330"/>
    </row>
    <row r="106" spans="1:48" ht="14.25" customHeight="1" x14ac:dyDescent="0.25">
      <c r="A106" s="436"/>
      <c r="B106" s="183">
        <v>8</v>
      </c>
      <c r="C106" s="429"/>
      <c r="D106" s="371"/>
      <c r="E106" s="381"/>
      <c r="F106" s="390"/>
      <c r="G106" s="368"/>
      <c r="H106" s="368"/>
      <c r="I106" s="390"/>
      <c r="J106" s="368"/>
      <c r="K106" s="394"/>
      <c r="L106" s="397"/>
      <c r="M106" s="381"/>
      <c r="N106" s="416"/>
      <c r="O106" s="387"/>
      <c r="P106" s="390"/>
      <c r="Q106" s="390"/>
      <c r="R106" s="400"/>
      <c r="S106" s="390"/>
      <c r="T106" s="400"/>
      <c r="U106" s="445"/>
      <c r="V106" s="400"/>
      <c r="W106" s="448"/>
      <c r="X106" s="400"/>
      <c r="Y106" s="448"/>
      <c r="Z106" s="400"/>
      <c r="AA106" s="448"/>
      <c r="AB106" s="400"/>
      <c r="AC106" s="390"/>
      <c r="AD106" s="400"/>
      <c r="AE106" s="400"/>
      <c r="AF106" s="368"/>
      <c r="AG106" s="400"/>
      <c r="AH106" s="472"/>
      <c r="AI106" s="457"/>
      <c r="AJ106" s="533"/>
      <c r="AK106" s="514"/>
      <c r="AL106" s="313"/>
      <c r="AM106" s="310"/>
      <c r="AN106" s="310"/>
      <c r="AO106" s="310"/>
      <c r="AP106" s="310"/>
      <c r="AQ106" s="310"/>
      <c r="AR106" s="310"/>
      <c r="AS106" s="310"/>
      <c r="AT106" s="310"/>
      <c r="AU106" s="310"/>
      <c r="AV106" s="330"/>
    </row>
    <row r="107" spans="1:48" ht="20.55" customHeight="1" thickBot="1" x14ac:dyDescent="0.3">
      <c r="A107" s="436"/>
      <c r="B107" s="184">
        <v>9</v>
      </c>
      <c r="C107" s="430"/>
      <c r="D107" s="392"/>
      <c r="E107" s="418"/>
      <c r="F107" s="437"/>
      <c r="G107" s="438"/>
      <c r="H107" s="438"/>
      <c r="I107" s="437"/>
      <c r="J107" s="438"/>
      <c r="K107" s="439"/>
      <c r="L107" s="440"/>
      <c r="M107" s="418"/>
      <c r="N107" s="420"/>
      <c r="O107" s="520"/>
      <c r="P107" s="437"/>
      <c r="Q107" s="437"/>
      <c r="R107" s="443"/>
      <c r="S107" s="437"/>
      <c r="T107" s="443"/>
      <c r="U107" s="446"/>
      <c r="V107" s="443"/>
      <c r="W107" s="449"/>
      <c r="X107" s="443"/>
      <c r="Y107" s="449"/>
      <c r="Z107" s="443"/>
      <c r="AA107" s="449"/>
      <c r="AB107" s="443"/>
      <c r="AC107" s="437"/>
      <c r="AD107" s="443"/>
      <c r="AE107" s="443"/>
      <c r="AF107" s="438"/>
      <c r="AG107" s="443"/>
      <c r="AH107" s="559"/>
      <c r="AI107" s="568"/>
      <c r="AJ107" s="573"/>
      <c r="AK107" s="515"/>
      <c r="AL107" s="516"/>
      <c r="AM107" s="311"/>
      <c r="AN107" s="311"/>
      <c r="AO107" s="311"/>
      <c r="AP107" s="311"/>
      <c r="AQ107" s="311"/>
      <c r="AR107" s="311"/>
      <c r="AS107" s="311"/>
      <c r="AT107" s="311"/>
      <c r="AU107" s="311"/>
      <c r="AV107" s="331"/>
    </row>
    <row r="108" spans="1:48" ht="26.1" customHeight="1" x14ac:dyDescent="0.25">
      <c r="A108" s="376" t="s">
        <v>232</v>
      </c>
      <c r="B108" s="194">
        <v>1</v>
      </c>
      <c r="C108" s="600" t="s">
        <v>234</v>
      </c>
      <c r="D108" s="370" t="s">
        <v>257</v>
      </c>
      <c r="E108" s="332" t="s">
        <v>272</v>
      </c>
      <c r="F108" s="323">
        <v>2</v>
      </c>
      <c r="G108" s="326" t="str">
        <f t="shared" ref="G108" si="136">IF(F108=5,"Mas de una vez al año",IF(F108=4,"Al menos una vez en el ultimo año",IF(F108=3,"Al menos una vez en los ultimos 2 años",IF(F108=2,"Al menos una vez en los ultimos 5 años","No se ha presentado en los ultimos 5 años"))))</f>
        <v>Al menos una vez en los ultimos 5 años</v>
      </c>
      <c r="H108" s="367" t="str">
        <f>CONCATENATE(F$108,I$108)</f>
        <v>24</v>
      </c>
      <c r="I108" s="323">
        <v>4</v>
      </c>
      <c r="J108" s="326" t="str">
        <f t="shared" ref="J108" si="137">IF(I108=5,"Catastrófico",IF(I108=4,"Mayor",IF(I108=3,"Moderado",IF(I108=2,"Menor",IF(I108=1,"Leve","Digite Valor entre 1 y 5")))))</f>
        <v>Mayor</v>
      </c>
      <c r="K108" s="424" t="str">
        <f>IF(J108="Digite Valor entre 1 y 5","",IF(COUNTIF(BU$236:BU$243,CONCATENATE(F108,I108)),BU$235,IF(COUNTIF(BV$236:BV$243,CONCATENATE(F108,I108)),BV$235,IF(COUNTIF(BW$236:BW$239,CONCATENATE(F108,I108)),BW$235,BX$235))))</f>
        <v>Zona de Riesgo Alta</v>
      </c>
      <c r="L108" s="431" t="str">
        <f>IF(K108=BU$235,"E",IF(K108=BV$235,"A",IF(K108=BW$235,"M",IF(K108=BX$235,"B",""))))</f>
        <v>A</v>
      </c>
      <c r="M108" s="332" t="s">
        <v>140</v>
      </c>
      <c r="N108" s="383" t="s">
        <v>312</v>
      </c>
      <c r="O108" s="386" t="s">
        <v>109</v>
      </c>
      <c r="P108" s="521" t="s">
        <v>86</v>
      </c>
      <c r="Q108" s="521" t="s">
        <v>87</v>
      </c>
      <c r="R108" s="399">
        <f t="shared" ref="R108" si="138">IF(Q108="Si",15,0)</f>
        <v>15</v>
      </c>
      <c r="S108" s="521" t="s">
        <v>87</v>
      </c>
      <c r="T108" s="399">
        <f t="shared" ref="T108" si="139">IF(S108="Si",15,0)</f>
        <v>15</v>
      </c>
      <c r="U108" s="444" t="s">
        <v>174</v>
      </c>
      <c r="V108" s="399">
        <f t="shared" ref="V108" si="140">IF(U108="Oportuna",15,0)</f>
        <v>15</v>
      </c>
      <c r="W108" s="447" t="s">
        <v>176</v>
      </c>
      <c r="X108" s="399">
        <f t="shared" ref="X108" si="141">IF(W108="Prevenir",15,10)</f>
        <v>15</v>
      </c>
      <c r="Y108" s="447" t="s">
        <v>179</v>
      </c>
      <c r="Z108" s="399">
        <f t="shared" ref="Z108" si="142">IF(Y108="confiable",15,0)</f>
        <v>15</v>
      </c>
      <c r="AA108" s="585" t="s">
        <v>181</v>
      </c>
      <c r="AB108" s="399">
        <f t="shared" ref="AB108" si="143">IF(AA108="Se investigan",15,0)</f>
        <v>15</v>
      </c>
      <c r="AC108" s="524" t="s">
        <v>183</v>
      </c>
      <c r="AD108" s="399">
        <f t="shared" ref="AD108" si="144">IF(AC108="Completa ",10,5)</f>
        <v>10</v>
      </c>
      <c r="AE108" s="399">
        <f t="shared" ref="AE108" si="145">R108+T108+V108+X108+Z108+AB108+AD108</f>
        <v>100</v>
      </c>
      <c r="AF108" s="367" t="str">
        <f t="shared" ref="AF108" si="146">IF(P108="","",IF(P108="Afecta la Probabilidad",IF(AND(AE108&gt;=0,AE108&lt;=50),"No disminuye la Probabilidad",IF(AND(AE108&gt;50,AE108&lt;=75),"Disminuye la Probabilidad en 1",IF(AND(AE108&gt;75,AE108&lt;=100),"Disminuye la Probabilidad en 2",""))),IF(AND(AE108&gt;=0,AE108&lt;=50),"No disminuye el Impacto",IF(AND(AE108&gt;50,AE108&lt;=75),"Disminuye el Impacto en 1",IF(AND(AE108&gt;75,AE108&lt;=100),"Disminuye el Impacto en 2","")))))</f>
        <v>Disminuye la Probabilidad en 2</v>
      </c>
      <c r="AG108" s="399">
        <f t="shared" ref="AG108" si="147">IF(AE108&lt;=50,0,IF(AND(AE108&gt;50,AE108&lt;=75),1,IF(AND(AE108&gt;75,AE108&lt;=100),2,"")))</f>
        <v>2</v>
      </c>
      <c r="AH108" s="471" t="s">
        <v>235</v>
      </c>
      <c r="AI108" s="338" t="s">
        <v>239</v>
      </c>
      <c r="AJ108" s="545"/>
      <c r="AK108" s="513"/>
      <c r="AL108" s="312"/>
      <c r="AM108" s="309">
        <f>F108</f>
        <v>2</v>
      </c>
      <c r="AN108" s="309">
        <f>IF(P108="Afecta la Probabilidad",AM108-(AM108-AG108),"No aplica")</f>
        <v>2</v>
      </c>
      <c r="AO108" s="309">
        <f>I108</f>
        <v>4</v>
      </c>
      <c r="AP108" s="309" t="str">
        <f>IF(P108="Afecta el Impacto",AO108-(AO108-AG108),"No aplica")</f>
        <v>No aplica</v>
      </c>
      <c r="AQ108" s="309" t="str">
        <f>IF(Matriz!P108="Afecta el Impacto",CONCATENATE(AM108,AP108),CONCATENATE(AN108,AO108))</f>
        <v>24</v>
      </c>
      <c r="AR108" s="309">
        <f>IF(P108="","",SUMIF(P108:P116,"Afecta la Probabilidad",AN108:AN116))</f>
        <v>2</v>
      </c>
      <c r="AS108" s="309">
        <f>IF(P108="","",SUMIF(P108:P116,"Afecta el Impacto",AP108:AP116))</f>
        <v>0</v>
      </c>
      <c r="AT108" s="309">
        <f>IF(AR108="","",IF(F108-AR108&lt;=0,1,F108-AR108))</f>
        <v>1</v>
      </c>
      <c r="AU108" s="309" t="str">
        <f t="shared" ref="AU108" si="148">CONCATENATE(AT108,AV108)</f>
        <v>14</v>
      </c>
      <c r="AV108" s="329">
        <f>IF(I108="","",IF(I108-AS108&lt;0,1,I108-AS108))</f>
        <v>4</v>
      </c>
    </row>
    <row r="109" spans="1:48" ht="24" customHeight="1" x14ac:dyDescent="0.25">
      <c r="A109" s="377"/>
      <c r="B109" s="195">
        <f t="shared" ref="B109:B125" si="149">B108+1</f>
        <v>2</v>
      </c>
      <c r="C109" s="601"/>
      <c r="D109" s="371"/>
      <c r="E109" s="333"/>
      <c r="F109" s="324"/>
      <c r="G109" s="327"/>
      <c r="H109" s="368"/>
      <c r="I109" s="324"/>
      <c r="J109" s="327"/>
      <c r="K109" s="425"/>
      <c r="L109" s="432"/>
      <c r="M109" s="333"/>
      <c r="N109" s="384"/>
      <c r="O109" s="387"/>
      <c r="P109" s="522"/>
      <c r="Q109" s="522"/>
      <c r="R109" s="400"/>
      <c r="S109" s="522"/>
      <c r="T109" s="400"/>
      <c r="U109" s="445"/>
      <c r="V109" s="400"/>
      <c r="W109" s="448"/>
      <c r="X109" s="400"/>
      <c r="Y109" s="448"/>
      <c r="Z109" s="400"/>
      <c r="AA109" s="586"/>
      <c r="AB109" s="400"/>
      <c r="AC109" s="525"/>
      <c r="AD109" s="400"/>
      <c r="AE109" s="400"/>
      <c r="AF109" s="368"/>
      <c r="AG109" s="400"/>
      <c r="AH109" s="510"/>
      <c r="AI109" s="339"/>
      <c r="AJ109" s="546"/>
      <c r="AK109" s="514"/>
      <c r="AL109" s="313"/>
      <c r="AM109" s="310"/>
      <c r="AN109" s="310"/>
      <c r="AO109" s="310"/>
      <c r="AP109" s="310"/>
      <c r="AQ109" s="310"/>
      <c r="AR109" s="310"/>
      <c r="AS109" s="310"/>
      <c r="AT109" s="310"/>
      <c r="AU109" s="310"/>
      <c r="AV109" s="330"/>
    </row>
    <row r="110" spans="1:48" ht="22.5" customHeight="1" x14ac:dyDescent="0.25">
      <c r="A110" s="377"/>
      <c r="B110" s="195">
        <f t="shared" si="149"/>
        <v>3</v>
      </c>
      <c r="C110" s="601"/>
      <c r="D110" s="371"/>
      <c r="E110" s="333"/>
      <c r="F110" s="324"/>
      <c r="G110" s="327"/>
      <c r="H110" s="368"/>
      <c r="I110" s="324"/>
      <c r="J110" s="327"/>
      <c r="K110" s="425"/>
      <c r="L110" s="432"/>
      <c r="M110" s="333"/>
      <c r="N110" s="384"/>
      <c r="O110" s="387"/>
      <c r="P110" s="522"/>
      <c r="Q110" s="522"/>
      <c r="R110" s="400"/>
      <c r="S110" s="522"/>
      <c r="T110" s="400"/>
      <c r="U110" s="445"/>
      <c r="V110" s="400"/>
      <c r="W110" s="448"/>
      <c r="X110" s="400"/>
      <c r="Y110" s="448"/>
      <c r="Z110" s="400"/>
      <c r="AA110" s="586"/>
      <c r="AB110" s="400"/>
      <c r="AC110" s="525"/>
      <c r="AD110" s="400"/>
      <c r="AE110" s="400"/>
      <c r="AF110" s="368"/>
      <c r="AG110" s="400"/>
      <c r="AH110" s="510"/>
      <c r="AI110" s="339"/>
      <c r="AJ110" s="546"/>
      <c r="AK110" s="514"/>
      <c r="AL110" s="313"/>
      <c r="AM110" s="310"/>
      <c r="AN110" s="310"/>
      <c r="AO110" s="310"/>
      <c r="AP110" s="310"/>
      <c r="AQ110" s="310"/>
      <c r="AR110" s="310"/>
      <c r="AS110" s="310"/>
      <c r="AT110" s="310"/>
      <c r="AU110" s="310"/>
      <c r="AV110" s="330"/>
    </row>
    <row r="111" spans="1:48" ht="20.55" customHeight="1" x14ac:dyDescent="0.25">
      <c r="A111" s="377"/>
      <c r="B111" s="195">
        <f t="shared" si="149"/>
        <v>4</v>
      </c>
      <c r="C111" s="601"/>
      <c r="D111" s="371"/>
      <c r="E111" s="333"/>
      <c r="F111" s="324"/>
      <c r="G111" s="327"/>
      <c r="H111" s="368"/>
      <c r="I111" s="324"/>
      <c r="J111" s="327"/>
      <c r="K111" s="425"/>
      <c r="L111" s="432"/>
      <c r="M111" s="333"/>
      <c r="N111" s="384"/>
      <c r="O111" s="387"/>
      <c r="P111" s="522"/>
      <c r="Q111" s="522"/>
      <c r="R111" s="400"/>
      <c r="S111" s="522"/>
      <c r="T111" s="400"/>
      <c r="U111" s="445"/>
      <c r="V111" s="400"/>
      <c r="W111" s="448"/>
      <c r="X111" s="400"/>
      <c r="Y111" s="448"/>
      <c r="Z111" s="400"/>
      <c r="AA111" s="586"/>
      <c r="AB111" s="400"/>
      <c r="AC111" s="525"/>
      <c r="AD111" s="400"/>
      <c r="AE111" s="400"/>
      <c r="AF111" s="368"/>
      <c r="AG111" s="400"/>
      <c r="AH111" s="510"/>
      <c r="AI111" s="339"/>
      <c r="AJ111" s="546"/>
      <c r="AK111" s="514"/>
      <c r="AL111" s="313"/>
      <c r="AM111" s="310"/>
      <c r="AN111" s="310"/>
      <c r="AO111" s="310"/>
      <c r="AP111" s="310"/>
      <c r="AQ111" s="310"/>
      <c r="AR111" s="310"/>
      <c r="AS111" s="310"/>
      <c r="AT111" s="310"/>
      <c r="AU111" s="310"/>
      <c r="AV111" s="330"/>
    </row>
    <row r="112" spans="1:48" ht="24.6" customHeight="1" x14ac:dyDescent="0.25">
      <c r="A112" s="377"/>
      <c r="B112" s="195">
        <f t="shared" si="149"/>
        <v>5</v>
      </c>
      <c r="C112" s="601"/>
      <c r="D112" s="371"/>
      <c r="E112" s="333"/>
      <c r="F112" s="324"/>
      <c r="G112" s="327"/>
      <c r="H112" s="368"/>
      <c r="I112" s="324"/>
      <c r="J112" s="327"/>
      <c r="K112" s="425"/>
      <c r="L112" s="432"/>
      <c r="M112" s="333"/>
      <c r="N112" s="384"/>
      <c r="O112" s="387"/>
      <c r="P112" s="522"/>
      <c r="Q112" s="522"/>
      <c r="R112" s="400"/>
      <c r="S112" s="522"/>
      <c r="T112" s="400"/>
      <c r="U112" s="445"/>
      <c r="V112" s="400"/>
      <c r="W112" s="448"/>
      <c r="X112" s="400"/>
      <c r="Y112" s="448"/>
      <c r="Z112" s="400"/>
      <c r="AA112" s="586"/>
      <c r="AB112" s="400"/>
      <c r="AC112" s="525"/>
      <c r="AD112" s="400"/>
      <c r="AE112" s="400"/>
      <c r="AF112" s="368"/>
      <c r="AG112" s="400"/>
      <c r="AH112" s="510"/>
      <c r="AI112" s="339"/>
      <c r="AJ112" s="546"/>
      <c r="AK112" s="514"/>
      <c r="AL112" s="313"/>
      <c r="AM112" s="310"/>
      <c r="AN112" s="310"/>
      <c r="AO112" s="310"/>
      <c r="AP112" s="310"/>
      <c r="AQ112" s="310"/>
      <c r="AR112" s="310"/>
      <c r="AS112" s="310"/>
      <c r="AT112" s="310"/>
      <c r="AU112" s="310"/>
      <c r="AV112" s="330"/>
    </row>
    <row r="113" spans="1:48" ht="25.05" customHeight="1" x14ac:dyDescent="0.25">
      <c r="A113" s="377"/>
      <c r="B113" s="195">
        <f t="shared" si="149"/>
        <v>6</v>
      </c>
      <c r="C113" s="601"/>
      <c r="D113" s="371"/>
      <c r="E113" s="333"/>
      <c r="F113" s="324"/>
      <c r="G113" s="327"/>
      <c r="H113" s="368"/>
      <c r="I113" s="324"/>
      <c r="J113" s="327"/>
      <c r="K113" s="425"/>
      <c r="L113" s="432"/>
      <c r="M113" s="333"/>
      <c r="N113" s="384"/>
      <c r="O113" s="387"/>
      <c r="P113" s="522"/>
      <c r="Q113" s="522"/>
      <c r="R113" s="400"/>
      <c r="S113" s="522"/>
      <c r="T113" s="400"/>
      <c r="U113" s="445"/>
      <c r="V113" s="400"/>
      <c r="W113" s="448"/>
      <c r="X113" s="400"/>
      <c r="Y113" s="448"/>
      <c r="Z113" s="400"/>
      <c r="AA113" s="586"/>
      <c r="AB113" s="400"/>
      <c r="AC113" s="525"/>
      <c r="AD113" s="400"/>
      <c r="AE113" s="400"/>
      <c r="AF113" s="368"/>
      <c r="AG113" s="400"/>
      <c r="AH113" s="510"/>
      <c r="AI113" s="339"/>
      <c r="AJ113" s="546"/>
      <c r="AK113" s="514"/>
      <c r="AL113" s="313"/>
      <c r="AM113" s="310"/>
      <c r="AN113" s="310"/>
      <c r="AO113" s="310"/>
      <c r="AP113" s="310"/>
      <c r="AQ113" s="310"/>
      <c r="AR113" s="310"/>
      <c r="AS113" s="310"/>
      <c r="AT113" s="310"/>
      <c r="AU113" s="310"/>
      <c r="AV113" s="330"/>
    </row>
    <row r="114" spans="1:48" ht="27.6" customHeight="1" x14ac:dyDescent="0.25">
      <c r="A114" s="377"/>
      <c r="B114" s="195">
        <f t="shared" si="149"/>
        <v>7</v>
      </c>
      <c r="C114" s="601"/>
      <c r="D114" s="371"/>
      <c r="E114" s="333"/>
      <c r="F114" s="324"/>
      <c r="G114" s="327"/>
      <c r="H114" s="368"/>
      <c r="I114" s="324"/>
      <c r="J114" s="327"/>
      <c r="K114" s="425"/>
      <c r="L114" s="432"/>
      <c r="M114" s="333"/>
      <c r="N114" s="384"/>
      <c r="O114" s="387"/>
      <c r="P114" s="522"/>
      <c r="Q114" s="522"/>
      <c r="R114" s="400"/>
      <c r="S114" s="522"/>
      <c r="T114" s="400"/>
      <c r="U114" s="445"/>
      <c r="V114" s="400"/>
      <c r="W114" s="448"/>
      <c r="X114" s="400"/>
      <c r="Y114" s="448"/>
      <c r="Z114" s="400"/>
      <c r="AA114" s="586"/>
      <c r="AB114" s="400"/>
      <c r="AC114" s="525"/>
      <c r="AD114" s="400"/>
      <c r="AE114" s="400"/>
      <c r="AF114" s="368"/>
      <c r="AG114" s="400"/>
      <c r="AH114" s="510"/>
      <c r="AI114" s="339"/>
      <c r="AJ114" s="546"/>
      <c r="AK114" s="514"/>
      <c r="AL114" s="313"/>
      <c r="AM114" s="310"/>
      <c r="AN114" s="310"/>
      <c r="AO114" s="310"/>
      <c r="AP114" s="310"/>
      <c r="AQ114" s="310"/>
      <c r="AR114" s="310"/>
      <c r="AS114" s="310"/>
      <c r="AT114" s="310"/>
      <c r="AU114" s="310"/>
      <c r="AV114" s="330"/>
    </row>
    <row r="115" spans="1:48" ht="30.6" customHeight="1" x14ac:dyDescent="0.25">
      <c r="A115" s="377"/>
      <c r="B115" s="195">
        <f t="shared" si="149"/>
        <v>8</v>
      </c>
      <c r="C115" s="601"/>
      <c r="D115" s="371"/>
      <c r="E115" s="333"/>
      <c r="F115" s="324"/>
      <c r="G115" s="327"/>
      <c r="H115" s="368"/>
      <c r="I115" s="324"/>
      <c r="J115" s="327"/>
      <c r="K115" s="425"/>
      <c r="L115" s="432"/>
      <c r="M115" s="333"/>
      <c r="N115" s="384"/>
      <c r="O115" s="387"/>
      <c r="P115" s="522"/>
      <c r="Q115" s="522"/>
      <c r="R115" s="400"/>
      <c r="S115" s="522"/>
      <c r="T115" s="400"/>
      <c r="U115" s="445"/>
      <c r="V115" s="400"/>
      <c r="W115" s="448"/>
      <c r="X115" s="400"/>
      <c r="Y115" s="448"/>
      <c r="Z115" s="400"/>
      <c r="AA115" s="586"/>
      <c r="AB115" s="400"/>
      <c r="AC115" s="525"/>
      <c r="AD115" s="400"/>
      <c r="AE115" s="400"/>
      <c r="AF115" s="368"/>
      <c r="AG115" s="400"/>
      <c r="AH115" s="510"/>
      <c r="AI115" s="339"/>
      <c r="AJ115" s="546"/>
      <c r="AK115" s="514"/>
      <c r="AL115" s="313"/>
      <c r="AM115" s="310"/>
      <c r="AN115" s="310"/>
      <c r="AO115" s="310"/>
      <c r="AP115" s="310"/>
      <c r="AQ115" s="310"/>
      <c r="AR115" s="310"/>
      <c r="AS115" s="310"/>
      <c r="AT115" s="310"/>
      <c r="AU115" s="310"/>
      <c r="AV115" s="330"/>
    </row>
    <row r="116" spans="1:48" ht="55.05" customHeight="1" thickBot="1" x14ac:dyDescent="0.3">
      <c r="A116" s="377"/>
      <c r="B116" s="196">
        <f t="shared" si="149"/>
        <v>9</v>
      </c>
      <c r="C116" s="602"/>
      <c r="D116" s="372"/>
      <c r="E116" s="603"/>
      <c r="F116" s="507"/>
      <c r="G116" s="427"/>
      <c r="H116" s="369"/>
      <c r="I116" s="507"/>
      <c r="J116" s="427"/>
      <c r="K116" s="426"/>
      <c r="L116" s="433"/>
      <c r="M116" s="603"/>
      <c r="N116" s="385"/>
      <c r="O116" s="388"/>
      <c r="P116" s="584"/>
      <c r="Q116" s="584"/>
      <c r="R116" s="401"/>
      <c r="S116" s="584"/>
      <c r="T116" s="401"/>
      <c r="U116" s="531"/>
      <c r="V116" s="401"/>
      <c r="W116" s="462"/>
      <c r="X116" s="401"/>
      <c r="Y116" s="462"/>
      <c r="Z116" s="401"/>
      <c r="AA116" s="586"/>
      <c r="AB116" s="401"/>
      <c r="AC116" s="526"/>
      <c r="AD116" s="401"/>
      <c r="AE116" s="401"/>
      <c r="AF116" s="369"/>
      <c r="AG116" s="401"/>
      <c r="AH116" s="511"/>
      <c r="AI116" s="512"/>
      <c r="AJ116" s="546"/>
      <c r="AK116" s="515"/>
      <c r="AL116" s="516"/>
      <c r="AM116" s="311"/>
      <c r="AN116" s="311"/>
      <c r="AO116" s="311"/>
      <c r="AP116" s="311"/>
      <c r="AQ116" s="311"/>
      <c r="AR116" s="311"/>
      <c r="AS116" s="311"/>
      <c r="AT116" s="311"/>
      <c r="AU116" s="311"/>
      <c r="AV116" s="331"/>
    </row>
    <row r="117" spans="1:48" ht="15.6" customHeight="1" x14ac:dyDescent="0.25">
      <c r="A117" s="376" t="s">
        <v>241</v>
      </c>
      <c r="B117" s="223">
        <v>1</v>
      </c>
      <c r="C117" s="402" t="s">
        <v>240</v>
      </c>
      <c r="D117" s="370" t="s">
        <v>258</v>
      </c>
      <c r="E117" s="332" t="s">
        <v>252</v>
      </c>
      <c r="F117" s="323">
        <v>2</v>
      </c>
      <c r="G117" s="326" t="str">
        <f t="shared" ref="G117" si="150">IF(F117=5,"Mas de una vez al año",IF(F117=4,"Al menos una vez en el ultimo año",IF(F117=3,"Al menos una vez en los ultimos 2 años",IF(F117=2,"Al menos una vez en los ultimos 5 años","No se ha presentado en los ultimos 5 años"))))</f>
        <v>Al menos una vez en los ultimos 5 años</v>
      </c>
      <c r="H117" s="367" t="str">
        <f>CONCATENATE(F$117,I$117)</f>
        <v>24</v>
      </c>
      <c r="I117" s="323">
        <v>4</v>
      </c>
      <c r="J117" s="326" t="str">
        <f t="shared" ref="J117" si="151">IF(I117=5,"Catastrófico",IF(I117=4,"Mayor",IF(I117=3,"Moderado",IF(I117=2,"Menor",IF(I117=1,"Leve","Digite Valor entre 1 y 5")))))</f>
        <v>Mayor</v>
      </c>
      <c r="K117" s="424" t="str">
        <f>IF(J117="Digite Valor entre 1 y 5","",IF(COUNTIF(BU$236:BU$243,CONCATENATE(F117,I117)),BU$235,IF(COUNTIF(BV$236:BV$243,CONCATENATE(F117,I117)),BV$235,IF(COUNTIF(BW$236:BW$239,CONCATENATE(F117,I117)),BW$235,BX$235))))</f>
        <v>Zona de Riesgo Alta</v>
      </c>
      <c r="L117" s="431" t="str">
        <f>IF(K117=BU$235,"E",IF(K117=BV$235,"A",IF(K117=BW$235,"M",IF(K117=BX$235,"B",""))))</f>
        <v>A</v>
      </c>
      <c r="M117" s="332" t="s">
        <v>140</v>
      </c>
      <c r="N117" s="383" t="s">
        <v>259</v>
      </c>
      <c r="O117" s="386" t="s">
        <v>109</v>
      </c>
      <c r="P117" s="521" t="s">
        <v>86</v>
      </c>
      <c r="Q117" s="521" t="s">
        <v>87</v>
      </c>
      <c r="R117" s="399">
        <f t="shared" ref="R117" si="152">IF(Q117="Si",15,0)</f>
        <v>15</v>
      </c>
      <c r="S117" s="521" t="s">
        <v>87</v>
      </c>
      <c r="T117" s="399">
        <f t="shared" ref="T117" si="153">IF(S117="Si",15,0)</f>
        <v>15</v>
      </c>
      <c r="U117" s="444" t="s">
        <v>174</v>
      </c>
      <c r="V117" s="399">
        <f t="shared" ref="V117" si="154">IF(U117="Oportuna",15,0)</f>
        <v>15</v>
      </c>
      <c r="W117" s="447" t="s">
        <v>176</v>
      </c>
      <c r="X117" s="399">
        <f t="shared" ref="X117" si="155">IF(W117="Prevenir",15,10)</f>
        <v>15</v>
      </c>
      <c r="Y117" s="447" t="s">
        <v>179</v>
      </c>
      <c r="Z117" s="399">
        <f t="shared" ref="Z117" si="156">IF(Y117="confiable",15,0)</f>
        <v>15</v>
      </c>
      <c r="AA117" s="447" t="s">
        <v>181</v>
      </c>
      <c r="AB117" s="399">
        <f t="shared" ref="AB117" si="157">IF(AA117="Se investigan",15,0)</f>
        <v>15</v>
      </c>
      <c r="AC117" s="521" t="s">
        <v>183</v>
      </c>
      <c r="AD117" s="399">
        <f t="shared" ref="AD117" si="158">IF(AC117="Completa ",10,5)</f>
        <v>10</v>
      </c>
      <c r="AE117" s="399">
        <f t="shared" ref="AE117" si="159">R117+T117+V117+X117+Z117+AB117+AD117</f>
        <v>100</v>
      </c>
      <c r="AF117" s="367" t="str">
        <f t="shared" ref="AF117" si="160">IF(P117="","",IF(P117="Afecta la Probabilidad",IF(AND(AE117&gt;=0,AE117&lt;=50),"No disminuye la Probabilidad",IF(AND(AE117&gt;50,AE117&lt;=75),"Disminuye la Probabilidad en 1",IF(AND(AE117&gt;75,AE117&lt;=100),"Disminuye la Probabilidad en 2",""))),IF(AND(AE117&gt;=0,AE117&lt;=50),"No disminuye el Impacto",IF(AND(AE117&gt;50,AE117&lt;=75),"Disminuye el Impacto en 1",IF(AND(AE117&gt;75,AE117&lt;=100),"Disminuye el Impacto en 2","")))))</f>
        <v>Disminuye la Probabilidad en 2</v>
      </c>
      <c r="AG117" s="399">
        <f t="shared" ref="AG117" si="161">IF(AE117&lt;=50,0,IF(AND(AE117&gt;50,AE117&lt;=75),1,IF(AND(AE117&gt;75,AE117&lt;=100),2,"")))</f>
        <v>2</v>
      </c>
      <c r="AH117" s="471" t="s">
        <v>296</v>
      </c>
      <c r="AI117" s="338" t="s">
        <v>239</v>
      </c>
      <c r="AJ117" s="545"/>
      <c r="AK117" s="513"/>
      <c r="AL117" s="528"/>
      <c r="AM117" s="535">
        <f>F117</f>
        <v>2</v>
      </c>
      <c r="AN117" s="309">
        <f>IF(P117="Afecta la Probabilidad",AM117-(AM117-AG117),"No aplica")</f>
        <v>2</v>
      </c>
      <c r="AO117" s="309">
        <f>I117</f>
        <v>4</v>
      </c>
      <c r="AP117" s="309" t="str">
        <f>IF(P117="Afecta el Impacto",AO117-(AO117-AG117),"No aplica")</f>
        <v>No aplica</v>
      </c>
      <c r="AQ117" s="309" t="str">
        <f>IF(Matriz!P117="Afecta el Impacto",CONCATENATE(AM117,AP117),CONCATENATE(AN117,AO117))</f>
        <v>24</v>
      </c>
      <c r="AR117" s="309">
        <f>IF(P117="","",SUMIF(P117:P125,"Afecta la Probabilidad",AN117:AN125))</f>
        <v>2</v>
      </c>
      <c r="AS117" s="309">
        <f>IF(P117="","",SUMIF(P117:P125,"Afecta el Impacto",AP117:AP125))</f>
        <v>0</v>
      </c>
      <c r="AT117" s="309">
        <f>IF(AR117="","",IF(F117-AR117&lt;=0,1,F117-AR117))</f>
        <v>1</v>
      </c>
      <c r="AU117" s="309" t="str">
        <f t="shared" ref="AU117" si="162">CONCATENATE(AT117,AV117)</f>
        <v>14</v>
      </c>
      <c r="AV117" s="329">
        <f>IF(I117="","",IF(I117-AS117&lt;0,1,I117-AS117))</f>
        <v>4</v>
      </c>
    </row>
    <row r="118" spans="1:48" ht="18.600000000000001" customHeight="1" x14ac:dyDescent="0.25">
      <c r="A118" s="377"/>
      <c r="B118" s="49">
        <f t="shared" si="149"/>
        <v>2</v>
      </c>
      <c r="C118" s="403"/>
      <c r="D118" s="371"/>
      <c r="E118" s="333"/>
      <c r="F118" s="324"/>
      <c r="G118" s="327"/>
      <c r="H118" s="368"/>
      <c r="I118" s="324"/>
      <c r="J118" s="327"/>
      <c r="K118" s="425"/>
      <c r="L118" s="432"/>
      <c r="M118" s="333"/>
      <c r="N118" s="384"/>
      <c r="O118" s="387"/>
      <c r="P118" s="522"/>
      <c r="Q118" s="522"/>
      <c r="R118" s="400"/>
      <c r="S118" s="522"/>
      <c r="T118" s="400"/>
      <c r="U118" s="445"/>
      <c r="V118" s="400"/>
      <c r="W118" s="448"/>
      <c r="X118" s="400"/>
      <c r="Y118" s="448"/>
      <c r="Z118" s="400"/>
      <c r="AA118" s="448"/>
      <c r="AB118" s="400"/>
      <c r="AC118" s="522"/>
      <c r="AD118" s="400"/>
      <c r="AE118" s="400"/>
      <c r="AF118" s="368"/>
      <c r="AG118" s="400"/>
      <c r="AH118" s="510"/>
      <c r="AI118" s="339"/>
      <c r="AJ118" s="546"/>
      <c r="AK118" s="514"/>
      <c r="AL118" s="529"/>
      <c r="AM118" s="536"/>
      <c r="AN118" s="310"/>
      <c r="AO118" s="310"/>
      <c r="AP118" s="310"/>
      <c r="AQ118" s="310"/>
      <c r="AR118" s="310"/>
      <c r="AS118" s="310"/>
      <c r="AT118" s="310"/>
      <c r="AU118" s="310"/>
      <c r="AV118" s="330"/>
    </row>
    <row r="119" spans="1:48" ht="22.05" customHeight="1" x14ac:dyDescent="0.25">
      <c r="A119" s="377"/>
      <c r="B119" s="49">
        <f t="shared" si="149"/>
        <v>3</v>
      </c>
      <c r="C119" s="403"/>
      <c r="D119" s="371"/>
      <c r="E119" s="333"/>
      <c r="F119" s="324"/>
      <c r="G119" s="327"/>
      <c r="H119" s="368"/>
      <c r="I119" s="324"/>
      <c r="J119" s="327"/>
      <c r="K119" s="425"/>
      <c r="L119" s="432"/>
      <c r="M119" s="333"/>
      <c r="N119" s="384"/>
      <c r="O119" s="387"/>
      <c r="P119" s="522"/>
      <c r="Q119" s="522"/>
      <c r="R119" s="400"/>
      <c r="S119" s="522"/>
      <c r="T119" s="400"/>
      <c r="U119" s="445"/>
      <c r="V119" s="400"/>
      <c r="W119" s="448"/>
      <c r="X119" s="400"/>
      <c r="Y119" s="448"/>
      <c r="Z119" s="400"/>
      <c r="AA119" s="448"/>
      <c r="AB119" s="400"/>
      <c r="AC119" s="522"/>
      <c r="AD119" s="400"/>
      <c r="AE119" s="400"/>
      <c r="AF119" s="368"/>
      <c r="AG119" s="400"/>
      <c r="AH119" s="510"/>
      <c r="AI119" s="339"/>
      <c r="AJ119" s="546"/>
      <c r="AK119" s="514"/>
      <c r="AL119" s="529"/>
      <c r="AM119" s="536"/>
      <c r="AN119" s="310"/>
      <c r="AO119" s="310"/>
      <c r="AP119" s="310"/>
      <c r="AQ119" s="310"/>
      <c r="AR119" s="310"/>
      <c r="AS119" s="310"/>
      <c r="AT119" s="310"/>
      <c r="AU119" s="310"/>
      <c r="AV119" s="330"/>
    </row>
    <row r="120" spans="1:48" ht="17.100000000000001" customHeight="1" x14ac:dyDescent="0.25">
      <c r="A120" s="377"/>
      <c r="B120" s="49">
        <f t="shared" si="149"/>
        <v>4</v>
      </c>
      <c r="C120" s="403"/>
      <c r="D120" s="371"/>
      <c r="E120" s="333"/>
      <c r="F120" s="324"/>
      <c r="G120" s="327"/>
      <c r="H120" s="368"/>
      <c r="I120" s="324"/>
      <c r="J120" s="327"/>
      <c r="K120" s="425"/>
      <c r="L120" s="432"/>
      <c r="M120" s="333"/>
      <c r="N120" s="384"/>
      <c r="O120" s="387"/>
      <c r="P120" s="522"/>
      <c r="Q120" s="522"/>
      <c r="R120" s="400"/>
      <c r="S120" s="522"/>
      <c r="T120" s="400"/>
      <c r="U120" s="445"/>
      <c r="V120" s="400"/>
      <c r="W120" s="448"/>
      <c r="X120" s="400"/>
      <c r="Y120" s="448"/>
      <c r="Z120" s="400"/>
      <c r="AA120" s="448"/>
      <c r="AB120" s="400"/>
      <c r="AC120" s="522"/>
      <c r="AD120" s="400"/>
      <c r="AE120" s="400"/>
      <c r="AF120" s="368"/>
      <c r="AG120" s="400"/>
      <c r="AH120" s="510"/>
      <c r="AI120" s="339"/>
      <c r="AJ120" s="546"/>
      <c r="AK120" s="514"/>
      <c r="AL120" s="529"/>
      <c r="AM120" s="536"/>
      <c r="AN120" s="310"/>
      <c r="AO120" s="310"/>
      <c r="AP120" s="310"/>
      <c r="AQ120" s="310"/>
      <c r="AR120" s="310"/>
      <c r="AS120" s="310"/>
      <c r="AT120" s="310"/>
      <c r="AU120" s="310"/>
      <c r="AV120" s="330"/>
    </row>
    <row r="121" spans="1:48" ht="20.100000000000001" customHeight="1" x14ac:dyDescent="0.25">
      <c r="A121" s="377"/>
      <c r="B121" s="49">
        <f t="shared" si="149"/>
        <v>5</v>
      </c>
      <c r="C121" s="403"/>
      <c r="D121" s="371"/>
      <c r="E121" s="333"/>
      <c r="F121" s="324"/>
      <c r="G121" s="327"/>
      <c r="H121" s="368"/>
      <c r="I121" s="324"/>
      <c r="J121" s="327"/>
      <c r="K121" s="425"/>
      <c r="L121" s="432"/>
      <c r="M121" s="333"/>
      <c r="N121" s="384"/>
      <c r="O121" s="387"/>
      <c r="P121" s="522"/>
      <c r="Q121" s="522"/>
      <c r="R121" s="400"/>
      <c r="S121" s="522"/>
      <c r="T121" s="400"/>
      <c r="U121" s="445"/>
      <c r="V121" s="400"/>
      <c r="W121" s="448"/>
      <c r="X121" s="400"/>
      <c r="Y121" s="448"/>
      <c r="Z121" s="400"/>
      <c r="AA121" s="448"/>
      <c r="AB121" s="400"/>
      <c r="AC121" s="522"/>
      <c r="AD121" s="400"/>
      <c r="AE121" s="400"/>
      <c r="AF121" s="368"/>
      <c r="AG121" s="400"/>
      <c r="AH121" s="510"/>
      <c r="AI121" s="339"/>
      <c r="AJ121" s="546"/>
      <c r="AK121" s="514"/>
      <c r="AL121" s="529"/>
      <c r="AM121" s="536"/>
      <c r="AN121" s="310"/>
      <c r="AO121" s="310"/>
      <c r="AP121" s="310"/>
      <c r="AQ121" s="310"/>
      <c r="AR121" s="310"/>
      <c r="AS121" s="310"/>
      <c r="AT121" s="310"/>
      <c r="AU121" s="310"/>
      <c r="AV121" s="330"/>
    </row>
    <row r="122" spans="1:48" ht="24.75" customHeight="1" x14ac:dyDescent="0.25">
      <c r="A122" s="377"/>
      <c r="B122" s="49">
        <f t="shared" si="149"/>
        <v>6</v>
      </c>
      <c r="C122" s="403"/>
      <c r="D122" s="371"/>
      <c r="E122" s="333"/>
      <c r="F122" s="324"/>
      <c r="G122" s="327"/>
      <c r="H122" s="368"/>
      <c r="I122" s="324"/>
      <c r="J122" s="327"/>
      <c r="K122" s="425"/>
      <c r="L122" s="432"/>
      <c r="M122" s="333"/>
      <c r="N122" s="384"/>
      <c r="O122" s="387"/>
      <c r="P122" s="522"/>
      <c r="Q122" s="522"/>
      <c r="R122" s="400"/>
      <c r="S122" s="522"/>
      <c r="T122" s="400"/>
      <c r="U122" s="445"/>
      <c r="V122" s="400"/>
      <c r="W122" s="448"/>
      <c r="X122" s="400"/>
      <c r="Y122" s="448"/>
      <c r="Z122" s="400"/>
      <c r="AA122" s="448"/>
      <c r="AB122" s="400"/>
      <c r="AC122" s="522"/>
      <c r="AD122" s="400"/>
      <c r="AE122" s="400"/>
      <c r="AF122" s="368"/>
      <c r="AG122" s="400"/>
      <c r="AH122" s="510"/>
      <c r="AI122" s="339"/>
      <c r="AJ122" s="546"/>
      <c r="AK122" s="514"/>
      <c r="AL122" s="529"/>
      <c r="AM122" s="536"/>
      <c r="AN122" s="310"/>
      <c r="AO122" s="310"/>
      <c r="AP122" s="310"/>
      <c r="AQ122" s="310"/>
      <c r="AR122" s="310"/>
      <c r="AS122" s="310"/>
      <c r="AT122" s="310"/>
      <c r="AU122" s="310"/>
      <c r="AV122" s="330"/>
    </row>
    <row r="123" spans="1:48" ht="22.05" customHeight="1" x14ac:dyDescent="0.25">
      <c r="A123" s="377"/>
      <c r="B123" s="49">
        <f t="shared" si="149"/>
        <v>7</v>
      </c>
      <c r="C123" s="403"/>
      <c r="D123" s="371"/>
      <c r="E123" s="333"/>
      <c r="F123" s="324"/>
      <c r="G123" s="327"/>
      <c r="H123" s="368"/>
      <c r="I123" s="324"/>
      <c r="J123" s="327"/>
      <c r="K123" s="425"/>
      <c r="L123" s="432"/>
      <c r="M123" s="333"/>
      <c r="N123" s="384"/>
      <c r="O123" s="387"/>
      <c r="P123" s="522"/>
      <c r="Q123" s="522"/>
      <c r="R123" s="400"/>
      <c r="S123" s="522"/>
      <c r="T123" s="400"/>
      <c r="U123" s="445"/>
      <c r="V123" s="400"/>
      <c r="W123" s="448"/>
      <c r="X123" s="400"/>
      <c r="Y123" s="448"/>
      <c r="Z123" s="400"/>
      <c r="AA123" s="448"/>
      <c r="AB123" s="400"/>
      <c r="AC123" s="522"/>
      <c r="AD123" s="400"/>
      <c r="AE123" s="400"/>
      <c r="AF123" s="368"/>
      <c r="AG123" s="400"/>
      <c r="AH123" s="510"/>
      <c r="AI123" s="339"/>
      <c r="AJ123" s="546"/>
      <c r="AK123" s="514"/>
      <c r="AL123" s="529"/>
      <c r="AM123" s="536"/>
      <c r="AN123" s="310"/>
      <c r="AO123" s="310"/>
      <c r="AP123" s="310"/>
      <c r="AQ123" s="310"/>
      <c r="AR123" s="310"/>
      <c r="AS123" s="310"/>
      <c r="AT123" s="310"/>
      <c r="AU123" s="310"/>
      <c r="AV123" s="330"/>
    </row>
    <row r="124" spans="1:48" ht="16.05" customHeight="1" x14ac:dyDescent="0.25">
      <c r="A124" s="377"/>
      <c r="B124" s="49">
        <f t="shared" si="149"/>
        <v>8</v>
      </c>
      <c r="C124" s="403"/>
      <c r="D124" s="371"/>
      <c r="E124" s="333"/>
      <c r="F124" s="324"/>
      <c r="G124" s="327"/>
      <c r="H124" s="368"/>
      <c r="I124" s="324"/>
      <c r="J124" s="327"/>
      <c r="K124" s="425"/>
      <c r="L124" s="432"/>
      <c r="M124" s="333"/>
      <c r="N124" s="384"/>
      <c r="O124" s="387"/>
      <c r="P124" s="522"/>
      <c r="Q124" s="522"/>
      <c r="R124" s="400"/>
      <c r="S124" s="522"/>
      <c r="T124" s="400"/>
      <c r="U124" s="445"/>
      <c r="V124" s="400"/>
      <c r="W124" s="448"/>
      <c r="X124" s="400"/>
      <c r="Y124" s="448"/>
      <c r="Z124" s="400"/>
      <c r="AA124" s="448"/>
      <c r="AB124" s="400"/>
      <c r="AC124" s="522"/>
      <c r="AD124" s="400"/>
      <c r="AE124" s="400"/>
      <c r="AF124" s="368"/>
      <c r="AG124" s="400"/>
      <c r="AH124" s="510"/>
      <c r="AI124" s="339"/>
      <c r="AJ124" s="546"/>
      <c r="AK124" s="514"/>
      <c r="AL124" s="529"/>
      <c r="AM124" s="536"/>
      <c r="AN124" s="310"/>
      <c r="AO124" s="310"/>
      <c r="AP124" s="310"/>
      <c r="AQ124" s="310"/>
      <c r="AR124" s="310"/>
      <c r="AS124" s="310"/>
      <c r="AT124" s="310"/>
      <c r="AU124" s="310"/>
      <c r="AV124" s="330"/>
    </row>
    <row r="125" spans="1:48" ht="17.100000000000001" customHeight="1" thickBot="1" x14ac:dyDescent="0.3">
      <c r="A125" s="378"/>
      <c r="B125" s="224">
        <f t="shared" si="149"/>
        <v>9</v>
      </c>
      <c r="C125" s="404"/>
      <c r="D125" s="392"/>
      <c r="E125" s="334"/>
      <c r="F125" s="325"/>
      <c r="G125" s="328"/>
      <c r="H125" s="438"/>
      <c r="I125" s="325"/>
      <c r="J125" s="328"/>
      <c r="K125" s="452"/>
      <c r="L125" s="509"/>
      <c r="M125" s="334"/>
      <c r="N125" s="419"/>
      <c r="O125" s="520"/>
      <c r="P125" s="523"/>
      <c r="Q125" s="523"/>
      <c r="R125" s="443"/>
      <c r="S125" s="523"/>
      <c r="T125" s="443"/>
      <c r="U125" s="446"/>
      <c r="V125" s="443"/>
      <c r="W125" s="449"/>
      <c r="X125" s="443"/>
      <c r="Y125" s="449"/>
      <c r="Z125" s="443"/>
      <c r="AA125" s="449"/>
      <c r="AB125" s="443"/>
      <c r="AC125" s="523"/>
      <c r="AD125" s="443"/>
      <c r="AE125" s="443"/>
      <c r="AF125" s="438"/>
      <c r="AG125" s="443"/>
      <c r="AH125" s="582"/>
      <c r="AI125" s="340"/>
      <c r="AJ125" s="547"/>
      <c r="AK125" s="583"/>
      <c r="AL125" s="530"/>
      <c r="AM125" s="537"/>
      <c r="AN125" s="311"/>
      <c r="AO125" s="311"/>
      <c r="AP125" s="311"/>
      <c r="AQ125" s="311"/>
      <c r="AR125" s="311"/>
      <c r="AS125" s="311"/>
      <c r="AT125" s="311"/>
      <c r="AU125" s="311"/>
      <c r="AV125" s="331"/>
    </row>
    <row r="126" spans="1:48" ht="30.75" hidden="1" customHeight="1" x14ac:dyDescent="0.25">
      <c r="A126" s="379" t="s">
        <v>156</v>
      </c>
      <c r="B126" s="82"/>
      <c r="C126" s="408"/>
      <c r="D126" s="348"/>
      <c r="E126" s="410"/>
      <c r="F126" s="421"/>
      <c r="G126" s="354"/>
      <c r="H126" s="354"/>
      <c r="I126" s="421"/>
      <c r="J126" s="354"/>
      <c r="K126" s="405"/>
      <c r="L126" s="508" t="str">
        <f>IF(K126=BU$235,"E",IF(K126=BV$235,"A",IF(K126=BW$235,"M",IF(K126=BX$235,"B",""))))</f>
        <v/>
      </c>
      <c r="M126" s="351"/>
      <c r="N126" s="412"/>
      <c r="O126" s="517"/>
      <c r="P126" s="353"/>
      <c r="Q126" s="353"/>
      <c r="R126" s="347">
        <f t="shared" ref="R126" si="163">IF(Q126="Si",15,0)</f>
        <v>0</v>
      </c>
      <c r="S126" s="353"/>
      <c r="T126" s="347">
        <f t="shared" ref="T126" si="164">IF(S126="Si",15,0)</f>
        <v>0</v>
      </c>
      <c r="U126" s="373"/>
      <c r="V126" s="347">
        <f t="shared" ref="V126" si="165">IF(U126="Oportuna",15,0)</f>
        <v>0</v>
      </c>
      <c r="W126" s="352"/>
      <c r="X126" s="347">
        <f t="shared" ref="X126" si="166">IF(W126="Prevenir",15,10)</f>
        <v>10</v>
      </c>
      <c r="Y126" s="352"/>
      <c r="Z126" s="347">
        <f t="shared" ref="Z126" si="167">IF(Y126="confiable",15,0)</f>
        <v>0</v>
      </c>
      <c r="AA126" s="342"/>
      <c r="AB126" s="347">
        <f t="shared" ref="AB126" si="168">IF(AA126="Se investigan",15,0)</f>
        <v>0</v>
      </c>
      <c r="AC126" s="353"/>
      <c r="AD126" s="347">
        <f t="shared" ref="AD126" si="169">IF(AC126="Completa ",10,5)</f>
        <v>5</v>
      </c>
      <c r="AE126" s="347">
        <f t="shared" ref="AE126" si="170">R126+T126+V126+X126+Z126+AB126+AD126</f>
        <v>15</v>
      </c>
      <c r="AF126" s="354" t="str">
        <f t="shared" ref="AF126" si="171">IF(P126="","",IF(P126="Afecta la Probabilidad",IF(AND(AE126&gt;=0,AE126&lt;=50),"No disminuye la Probabilidad",IF(AND(AE126&gt;50,AE126&lt;=75),"Disminuye la Probabilidad en 1",IF(AND(AE126&gt;75,AE126&lt;=100),"Disminuye la Probabilidad en 2",""))),IF(AND(AE126&gt;=0,AE126&lt;=50),"No disminuye el Impacto",IF(AND(AE126&gt;50,AE126&lt;=75),"Disminuye el Impacto en 1",IF(AND(AE126&gt;75,AE126&lt;=100),"Disminuye el Impacto en 2","")))))</f>
        <v/>
      </c>
      <c r="AG126" s="347">
        <f t="shared" ref="AG126" si="172">IF(AE126&lt;=50,0,IF(AND(AE126&gt;50,AE126&lt;=75),1,IF(AND(AE126&gt;75,AE126&lt;=100),2,"")))</f>
        <v>0</v>
      </c>
      <c r="AH126" s="348"/>
      <c r="AI126" s="349"/>
      <c r="AJ126" s="350"/>
      <c r="AK126" s="350"/>
      <c r="AL126" s="351"/>
      <c r="AM126" s="309">
        <f>F126</f>
        <v>0</v>
      </c>
      <c r="AN126" s="309"/>
      <c r="AO126" s="309"/>
      <c r="AP126" s="309"/>
      <c r="AQ126" s="309"/>
      <c r="AR126" s="309"/>
      <c r="AS126" s="309"/>
      <c r="AT126" s="309"/>
      <c r="AU126" s="309"/>
      <c r="AV126" s="329"/>
    </row>
    <row r="127" spans="1:48" ht="25.5" hidden="1" customHeight="1" x14ac:dyDescent="0.25">
      <c r="A127" s="379"/>
      <c r="B127" s="83"/>
      <c r="C127" s="408"/>
      <c r="D127" s="313"/>
      <c r="E127" s="410"/>
      <c r="F127" s="422"/>
      <c r="G127" s="327"/>
      <c r="H127" s="327"/>
      <c r="I127" s="422"/>
      <c r="J127" s="327"/>
      <c r="K127" s="406"/>
      <c r="L127" s="432"/>
      <c r="M127" s="333"/>
      <c r="N127" s="413"/>
      <c r="O127" s="518"/>
      <c r="P127" s="324"/>
      <c r="Q127" s="324"/>
      <c r="R127" s="321"/>
      <c r="S127" s="324"/>
      <c r="T127" s="321"/>
      <c r="U127" s="374"/>
      <c r="V127" s="321"/>
      <c r="W127" s="318"/>
      <c r="X127" s="321"/>
      <c r="Y127" s="318"/>
      <c r="Z127" s="321"/>
      <c r="AA127" s="342"/>
      <c r="AB127" s="321"/>
      <c r="AC127" s="324"/>
      <c r="AD127" s="321"/>
      <c r="AE127" s="321"/>
      <c r="AF127" s="327"/>
      <c r="AG127" s="321"/>
      <c r="AH127" s="313"/>
      <c r="AI127" s="339"/>
      <c r="AJ127" s="336"/>
      <c r="AK127" s="336"/>
      <c r="AL127" s="333"/>
      <c r="AM127" s="310"/>
      <c r="AN127" s="310"/>
      <c r="AO127" s="310"/>
      <c r="AP127" s="310"/>
      <c r="AQ127" s="310"/>
      <c r="AR127" s="310"/>
      <c r="AS127" s="310"/>
      <c r="AT127" s="310"/>
      <c r="AU127" s="310"/>
      <c r="AV127" s="330"/>
    </row>
    <row r="128" spans="1:48" ht="18" hidden="1" customHeight="1" x14ac:dyDescent="0.25">
      <c r="A128" s="379"/>
      <c r="B128" s="83"/>
      <c r="C128" s="408"/>
      <c r="D128" s="313"/>
      <c r="E128" s="410"/>
      <c r="F128" s="422"/>
      <c r="G128" s="327"/>
      <c r="H128" s="327"/>
      <c r="I128" s="422"/>
      <c r="J128" s="327"/>
      <c r="K128" s="406"/>
      <c r="L128" s="432"/>
      <c r="M128" s="333"/>
      <c r="N128" s="413"/>
      <c r="O128" s="518"/>
      <c r="P128" s="324"/>
      <c r="Q128" s="324"/>
      <c r="R128" s="321"/>
      <c r="S128" s="324"/>
      <c r="T128" s="321"/>
      <c r="U128" s="374"/>
      <c r="V128" s="321"/>
      <c r="W128" s="318"/>
      <c r="X128" s="321"/>
      <c r="Y128" s="318"/>
      <c r="Z128" s="321"/>
      <c r="AA128" s="342"/>
      <c r="AB128" s="321"/>
      <c r="AC128" s="324"/>
      <c r="AD128" s="321"/>
      <c r="AE128" s="321"/>
      <c r="AF128" s="327"/>
      <c r="AG128" s="321"/>
      <c r="AH128" s="313"/>
      <c r="AI128" s="339"/>
      <c r="AJ128" s="336"/>
      <c r="AK128" s="336"/>
      <c r="AL128" s="333"/>
      <c r="AM128" s="310"/>
      <c r="AN128" s="310"/>
      <c r="AO128" s="310"/>
      <c r="AP128" s="310"/>
      <c r="AQ128" s="310"/>
      <c r="AR128" s="310"/>
      <c r="AS128" s="310"/>
      <c r="AT128" s="310"/>
      <c r="AU128" s="310"/>
      <c r="AV128" s="330"/>
    </row>
    <row r="129" spans="1:48" ht="21.75" hidden="1" customHeight="1" x14ac:dyDescent="0.25">
      <c r="A129" s="379"/>
      <c r="B129" s="83"/>
      <c r="C129" s="408"/>
      <c r="D129" s="313"/>
      <c r="E129" s="410"/>
      <c r="F129" s="422"/>
      <c r="G129" s="327"/>
      <c r="H129" s="327"/>
      <c r="I129" s="422"/>
      <c r="J129" s="327"/>
      <c r="K129" s="406"/>
      <c r="L129" s="432"/>
      <c r="M129" s="333"/>
      <c r="N129" s="413"/>
      <c r="O129" s="518"/>
      <c r="P129" s="324"/>
      <c r="Q129" s="324"/>
      <c r="R129" s="321"/>
      <c r="S129" s="324"/>
      <c r="T129" s="321"/>
      <c r="U129" s="374"/>
      <c r="V129" s="321"/>
      <c r="W129" s="318"/>
      <c r="X129" s="321"/>
      <c r="Y129" s="318"/>
      <c r="Z129" s="321"/>
      <c r="AA129" s="342"/>
      <c r="AB129" s="321"/>
      <c r="AC129" s="324"/>
      <c r="AD129" s="321"/>
      <c r="AE129" s="321"/>
      <c r="AF129" s="327"/>
      <c r="AG129" s="321"/>
      <c r="AH129" s="313"/>
      <c r="AI129" s="339"/>
      <c r="AJ129" s="336"/>
      <c r="AK129" s="336"/>
      <c r="AL129" s="333"/>
      <c r="AM129" s="310"/>
      <c r="AN129" s="310"/>
      <c r="AO129" s="310"/>
      <c r="AP129" s="310"/>
      <c r="AQ129" s="310"/>
      <c r="AR129" s="310"/>
      <c r="AS129" s="310"/>
      <c r="AT129" s="310"/>
      <c r="AU129" s="310"/>
      <c r="AV129" s="330"/>
    </row>
    <row r="130" spans="1:48" ht="20.25" hidden="1" customHeight="1" x14ac:dyDescent="0.25">
      <c r="A130" s="379"/>
      <c r="B130" s="83"/>
      <c r="C130" s="408"/>
      <c r="D130" s="313"/>
      <c r="E130" s="410"/>
      <c r="F130" s="422"/>
      <c r="G130" s="327"/>
      <c r="H130" s="327"/>
      <c r="I130" s="422"/>
      <c r="J130" s="327"/>
      <c r="K130" s="406"/>
      <c r="L130" s="432"/>
      <c r="M130" s="333"/>
      <c r="N130" s="413"/>
      <c r="O130" s="518"/>
      <c r="P130" s="324"/>
      <c r="Q130" s="324"/>
      <c r="R130" s="321"/>
      <c r="S130" s="324"/>
      <c r="T130" s="321"/>
      <c r="U130" s="374"/>
      <c r="V130" s="321"/>
      <c r="W130" s="318"/>
      <c r="X130" s="321"/>
      <c r="Y130" s="318"/>
      <c r="Z130" s="321"/>
      <c r="AA130" s="342"/>
      <c r="AB130" s="321"/>
      <c r="AC130" s="324"/>
      <c r="AD130" s="321"/>
      <c r="AE130" s="321"/>
      <c r="AF130" s="327"/>
      <c r="AG130" s="321"/>
      <c r="AH130" s="313"/>
      <c r="AI130" s="339"/>
      <c r="AJ130" s="336"/>
      <c r="AK130" s="336"/>
      <c r="AL130" s="333"/>
      <c r="AM130" s="310"/>
      <c r="AN130" s="310"/>
      <c r="AO130" s="310"/>
      <c r="AP130" s="310"/>
      <c r="AQ130" s="310"/>
      <c r="AR130" s="310"/>
      <c r="AS130" s="310"/>
      <c r="AT130" s="310"/>
      <c r="AU130" s="310"/>
      <c r="AV130" s="330"/>
    </row>
    <row r="131" spans="1:48" ht="14.25" hidden="1" customHeight="1" x14ac:dyDescent="0.25">
      <c r="A131" s="379"/>
      <c r="B131" s="83"/>
      <c r="C131" s="408"/>
      <c r="D131" s="313"/>
      <c r="E131" s="410"/>
      <c r="F131" s="422"/>
      <c r="G131" s="327"/>
      <c r="H131" s="327"/>
      <c r="I131" s="422"/>
      <c r="J131" s="327"/>
      <c r="K131" s="406"/>
      <c r="L131" s="432"/>
      <c r="M131" s="333"/>
      <c r="N131" s="413"/>
      <c r="O131" s="518"/>
      <c r="P131" s="324"/>
      <c r="Q131" s="324"/>
      <c r="R131" s="321"/>
      <c r="S131" s="324"/>
      <c r="T131" s="321"/>
      <c r="U131" s="374"/>
      <c r="V131" s="321"/>
      <c r="W131" s="318"/>
      <c r="X131" s="321"/>
      <c r="Y131" s="318"/>
      <c r="Z131" s="321"/>
      <c r="AA131" s="342"/>
      <c r="AB131" s="321"/>
      <c r="AC131" s="324"/>
      <c r="AD131" s="321"/>
      <c r="AE131" s="321"/>
      <c r="AF131" s="327"/>
      <c r="AG131" s="321"/>
      <c r="AH131" s="313"/>
      <c r="AI131" s="339"/>
      <c r="AJ131" s="336"/>
      <c r="AK131" s="336"/>
      <c r="AL131" s="333"/>
      <c r="AM131" s="310"/>
      <c r="AN131" s="310"/>
      <c r="AO131" s="310"/>
      <c r="AP131" s="310"/>
      <c r="AQ131" s="310"/>
      <c r="AR131" s="310"/>
      <c r="AS131" s="310"/>
      <c r="AT131" s="310"/>
      <c r="AU131" s="310"/>
      <c r="AV131" s="330"/>
    </row>
    <row r="132" spans="1:48" ht="14.25" hidden="1" customHeight="1" x14ac:dyDescent="0.25">
      <c r="A132" s="379"/>
      <c r="B132" s="83"/>
      <c r="C132" s="408"/>
      <c r="D132" s="313"/>
      <c r="E132" s="410"/>
      <c r="F132" s="422"/>
      <c r="G132" s="327"/>
      <c r="H132" s="327"/>
      <c r="I132" s="422"/>
      <c r="J132" s="327"/>
      <c r="K132" s="406"/>
      <c r="L132" s="432"/>
      <c r="M132" s="333"/>
      <c r="N132" s="413"/>
      <c r="O132" s="518"/>
      <c r="P132" s="324"/>
      <c r="Q132" s="324"/>
      <c r="R132" s="321"/>
      <c r="S132" s="324"/>
      <c r="T132" s="321"/>
      <c r="U132" s="374"/>
      <c r="V132" s="321"/>
      <c r="W132" s="318"/>
      <c r="X132" s="321"/>
      <c r="Y132" s="318"/>
      <c r="Z132" s="321"/>
      <c r="AA132" s="342"/>
      <c r="AB132" s="321"/>
      <c r="AC132" s="324"/>
      <c r="AD132" s="321"/>
      <c r="AE132" s="321"/>
      <c r="AF132" s="327"/>
      <c r="AG132" s="321"/>
      <c r="AH132" s="313"/>
      <c r="AI132" s="339"/>
      <c r="AJ132" s="336"/>
      <c r="AK132" s="336"/>
      <c r="AL132" s="333"/>
      <c r="AM132" s="310"/>
      <c r="AN132" s="310"/>
      <c r="AO132" s="310"/>
      <c r="AP132" s="310"/>
      <c r="AQ132" s="310"/>
      <c r="AR132" s="310"/>
      <c r="AS132" s="310"/>
      <c r="AT132" s="310"/>
      <c r="AU132" s="310"/>
      <c r="AV132" s="330"/>
    </row>
    <row r="133" spans="1:48" ht="26.25" hidden="1" customHeight="1" x14ac:dyDescent="0.25">
      <c r="A133" s="379"/>
      <c r="B133" s="83"/>
      <c r="C133" s="408"/>
      <c r="D133" s="313"/>
      <c r="E133" s="410"/>
      <c r="F133" s="422"/>
      <c r="G133" s="327"/>
      <c r="H133" s="327"/>
      <c r="I133" s="422"/>
      <c r="J133" s="327"/>
      <c r="K133" s="406"/>
      <c r="L133" s="432"/>
      <c r="M133" s="333"/>
      <c r="N133" s="413"/>
      <c r="O133" s="518"/>
      <c r="P133" s="324"/>
      <c r="Q133" s="324"/>
      <c r="R133" s="321"/>
      <c r="S133" s="324"/>
      <c r="T133" s="321"/>
      <c r="U133" s="374"/>
      <c r="V133" s="321"/>
      <c r="W133" s="318"/>
      <c r="X133" s="321"/>
      <c r="Y133" s="318"/>
      <c r="Z133" s="321"/>
      <c r="AA133" s="342"/>
      <c r="AB133" s="321"/>
      <c r="AC133" s="324"/>
      <c r="AD133" s="321"/>
      <c r="AE133" s="321"/>
      <c r="AF133" s="327"/>
      <c r="AG133" s="321"/>
      <c r="AH133" s="313"/>
      <c r="AI133" s="339"/>
      <c r="AJ133" s="336"/>
      <c r="AK133" s="336"/>
      <c r="AL133" s="333"/>
      <c r="AM133" s="310"/>
      <c r="AN133" s="310"/>
      <c r="AO133" s="310"/>
      <c r="AP133" s="310"/>
      <c r="AQ133" s="310"/>
      <c r="AR133" s="310"/>
      <c r="AS133" s="310"/>
      <c r="AT133" s="310"/>
      <c r="AU133" s="310"/>
      <c r="AV133" s="330"/>
    </row>
    <row r="134" spans="1:48" ht="28.5" hidden="1" customHeight="1" thickBot="1" x14ac:dyDescent="0.3">
      <c r="A134" s="379"/>
      <c r="B134" s="84"/>
      <c r="C134" s="409"/>
      <c r="D134" s="314"/>
      <c r="E134" s="411"/>
      <c r="F134" s="423"/>
      <c r="G134" s="328"/>
      <c r="H134" s="328"/>
      <c r="I134" s="423"/>
      <c r="J134" s="328"/>
      <c r="K134" s="407"/>
      <c r="L134" s="509"/>
      <c r="M134" s="334"/>
      <c r="N134" s="414"/>
      <c r="O134" s="519"/>
      <c r="P134" s="325"/>
      <c r="Q134" s="325"/>
      <c r="R134" s="322"/>
      <c r="S134" s="325"/>
      <c r="T134" s="322"/>
      <c r="U134" s="375"/>
      <c r="V134" s="322"/>
      <c r="W134" s="319"/>
      <c r="X134" s="322"/>
      <c r="Y134" s="319"/>
      <c r="Z134" s="322"/>
      <c r="AA134" s="343"/>
      <c r="AB134" s="322"/>
      <c r="AC134" s="325"/>
      <c r="AD134" s="322"/>
      <c r="AE134" s="322"/>
      <c r="AF134" s="328"/>
      <c r="AG134" s="322"/>
      <c r="AH134" s="314"/>
      <c r="AI134" s="340"/>
      <c r="AJ134" s="337"/>
      <c r="AK134" s="337"/>
      <c r="AL134" s="334"/>
      <c r="AM134" s="311"/>
      <c r="AN134" s="311"/>
      <c r="AO134" s="311"/>
      <c r="AP134" s="311"/>
      <c r="AQ134" s="311"/>
      <c r="AR134" s="311"/>
      <c r="AS134" s="311"/>
      <c r="AT134" s="311"/>
      <c r="AU134" s="311"/>
      <c r="AV134" s="331"/>
    </row>
    <row r="135" spans="1:48" ht="14.25" hidden="1" customHeight="1" x14ac:dyDescent="0.25">
      <c r="A135" s="379" t="s">
        <v>157</v>
      </c>
      <c r="B135" s="82"/>
      <c r="C135" s="344"/>
      <c r="D135" s="355"/>
      <c r="E135" s="326"/>
      <c r="F135" s="421"/>
      <c r="G135" s="326"/>
      <c r="H135" s="326"/>
      <c r="I135" s="421"/>
      <c r="J135" s="326"/>
      <c r="K135" s="405"/>
      <c r="L135" s="431" t="str">
        <f>IF(K135=BU$235,"E",IF(K135=BV$235,"A",IF(K135=BW$235,"M",IF(K135=BX$235,"B",""))))</f>
        <v/>
      </c>
      <c r="M135" s="312"/>
      <c r="N135" s="338"/>
      <c r="O135" s="335"/>
      <c r="P135" s="323"/>
      <c r="Q135" s="332"/>
      <c r="R135" s="320">
        <f t="shared" ref="R135" si="173">IF(Q135="Si",15,0)</f>
        <v>0</v>
      </c>
      <c r="S135" s="323"/>
      <c r="T135" s="320">
        <f t="shared" ref="T135" si="174">IF(S135="Si",15,0)</f>
        <v>0</v>
      </c>
      <c r="U135" s="527"/>
      <c r="V135" s="320">
        <f t="shared" ref="V135" si="175">IF(U135="Oportuna",15,0)</f>
        <v>0</v>
      </c>
      <c r="W135" s="317"/>
      <c r="X135" s="320">
        <f t="shared" ref="X135" si="176">IF(W135="Prevenir",15,10)</f>
        <v>10</v>
      </c>
      <c r="Y135" s="317"/>
      <c r="Z135" s="320">
        <f t="shared" ref="Z135" si="177">IF(Y135="confiable",15,0)</f>
        <v>0</v>
      </c>
      <c r="AA135" s="341"/>
      <c r="AB135" s="320">
        <f t="shared" ref="AB135" si="178">IF(AA135="Se investigan",15,0)</f>
        <v>0</v>
      </c>
      <c r="AC135" s="323"/>
      <c r="AD135" s="320">
        <f t="shared" ref="AD135" si="179">IF(AC135="Completa ",10,5)</f>
        <v>5</v>
      </c>
      <c r="AE135" s="320">
        <f t="shared" ref="AE135" si="180">R135+T135+V135+X135+Z135+AB135+AD135</f>
        <v>15</v>
      </c>
      <c r="AF135" s="326" t="str">
        <f t="shared" ref="AF135" si="181">IF(P135="","",IF(P135="Afecta la Probabilidad",IF(AND(AE135&gt;=0,AE135&lt;=50),"No disminuye la Probabilidad",IF(AND(AE135&gt;50,AE135&lt;=75),"Disminuye la Probabilidad en 1",IF(AND(AE135&gt;75,AE135&lt;=100),"Disminuye la Probabilidad en 2",""))),IF(AND(AE135&gt;=0,AE135&lt;=50),"No disminuye el Impacto",IF(AND(AE135&gt;50,AE135&lt;=75),"Disminuye el Impacto en 1",IF(AND(AE135&gt;75,AE135&lt;=100),"Disminuye el Impacto en 2","")))))</f>
        <v/>
      </c>
      <c r="AG135" s="320">
        <f t="shared" ref="AG135" si="182">IF(AE135&lt;=50,0,IF(AND(AE135&gt;50,AE135&lt;=75),1,IF(AND(AE135&gt;75,AE135&lt;=100),2,"")))</f>
        <v>0</v>
      </c>
      <c r="AH135" s="355"/>
      <c r="AI135" s="358"/>
      <c r="AJ135" s="326"/>
      <c r="AK135" s="320"/>
      <c r="AL135" s="312"/>
      <c r="AM135" s="338">
        <f>F135</f>
        <v>0</v>
      </c>
      <c r="AN135" s="335"/>
      <c r="AO135" s="335"/>
      <c r="AP135" s="332"/>
      <c r="AQ135" s="309"/>
      <c r="AR135" s="309"/>
      <c r="AS135" s="309"/>
      <c r="AT135" s="309"/>
      <c r="AU135" s="309"/>
      <c r="AV135" s="309"/>
    </row>
    <row r="136" spans="1:48" ht="14.25" hidden="1" customHeight="1" x14ac:dyDescent="0.25">
      <c r="A136" s="379"/>
      <c r="B136" s="83"/>
      <c r="C136" s="345"/>
      <c r="D136" s="356"/>
      <c r="E136" s="321"/>
      <c r="F136" s="422"/>
      <c r="G136" s="327"/>
      <c r="H136" s="327"/>
      <c r="I136" s="422"/>
      <c r="J136" s="327"/>
      <c r="K136" s="406"/>
      <c r="L136" s="432"/>
      <c r="M136" s="313"/>
      <c r="N136" s="339"/>
      <c r="O136" s="336"/>
      <c r="P136" s="324"/>
      <c r="Q136" s="333"/>
      <c r="R136" s="321"/>
      <c r="S136" s="324"/>
      <c r="T136" s="321"/>
      <c r="U136" s="374"/>
      <c r="V136" s="321"/>
      <c r="W136" s="318"/>
      <c r="X136" s="321"/>
      <c r="Y136" s="318"/>
      <c r="Z136" s="321"/>
      <c r="AA136" s="342"/>
      <c r="AB136" s="321"/>
      <c r="AC136" s="324"/>
      <c r="AD136" s="321"/>
      <c r="AE136" s="321"/>
      <c r="AF136" s="327"/>
      <c r="AG136" s="321"/>
      <c r="AH136" s="356"/>
      <c r="AI136" s="359"/>
      <c r="AJ136" s="327"/>
      <c r="AK136" s="321"/>
      <c r="AL136" s="313"/>
      <c r="AM136" s="339"/>
      <c r="AN136" s="336"/>
      <c r="AO136" s="336"/>
      <c r="AP136" s="333"/>
      <c r="AQ136" s="310"/>
      <c r="AR136" s="310"/>
      <c r="AS136" s="310"/>
      <c r="AT136" s="310"/>
      <c r="AU136" s="310"/>
      <c r="AV136" s="310"/>
    </row>
    <row r="137" spans="1:48" ht="14.25" hidden="1" customHeight="1" x14ac:dyDescent="0.25">
      <c r="A137" s="379"/>
      <c r="B137" s="83"/>
      <c r="C137" s="345"/>
      <c r="D137" s="356"/>
      <c r="E137" s="321"/>
      <c r="F137" s="422"/>
      <c r="G137" s="327"/>
      <c r="H137" s="327"/>
      <c r="I137" s="422"/>
      <c r="J137" s="327"/>
      <c r="K137" s="406"/>
      <c r="L137" s="432"/>
      <c r="M137" s="313"/>
      <c r="N137" s="339"/>
      <c r="O137" s="336"/>
      <c r="P137" s="324"/>
      <c r="Q137" s="333"/>
      <c r="R137" s="321"/>
      <c r="S137" s="324"/>
      <c r="T137" s="321"/>
      <c r="U137" s="374"/>
      <c r="V137" s="321"/>
      <c r="W137" s="318"/>
      <c r="X137" s="321"/>
      <c r="Y137" s="318"/>
      <c r="Z137" s="321"/>
      <c r="AA137" s="342"/>
      <c r="AB137" s="321"/>
      <c r="AC137" s="324"/>
      <c r="AD137" s="321"/>
      <c r="AE137" s="321"/>
      <c r="AF137" s="327"/>
      <c r="AG137" s="321"/>
      <c r="AH137" s="356"/>
      <c r="AI137" s="359"/>
      <c r="AJ137" s="327"/>
      <c r="AK137" s="321"/>
      <c r="AL137" s="313"/>
      <c r="AM137" s="339"/>
      <c r="AN137" s="336"/>
      <c r="AO137" s="336"/>
      <c r="AP137" s="333"/>
      <c r="AQ137" s="310"/>
      <c r="AR137" s="310"/>
      <c r="AS137" s="310"/>
      <c r="AT137" s="310"/>
      <c r="AU137" s="310"/>
      <c r="AV137" s="310"/>
    </row>
    <row r="138" spans="1:48" ht="14.25" hidden="1" customHeight="1" x14ac:dyDescent="0.25">
      <c r="A138" s="379"/>
      <c r="B138" s="83"/>
      <c r="C138" s="345"/>
      <c r="D138" s="356"/>
      <c r="E138" s="321"/>
      <c r="F138" s="422"/>
      <c r="G138" s="327"/>
      <c r="H138" s="327"/>
      <c r="I138" s="422"/>
      <c r="J138" s="327"/>
      <c r="K138" s="406"/>
      <c r="L138" s="432"/>
      <c r="M138" s="313"/>
      <c r="N138" s="339"/>
      <c r="O138" s="336"/>
      <c r="P138" s="324"/>
      <c r="Q138" s="333"/>
      <c r="R138" s="321"/>
      <c r="S138" s="324"/>
      <c r="T138" s="321"/>
      <c r="U138" s="374"/>
      <c r="V138" s="321"/>
      <c r="W138" s="318"/>
      <c r="X138" s="321"/>
      <c r="Y138" s="318"/>
      <c r="Z138" s="321"/>
      <c r="AA138" s="342"/>
      <c r="AB138" s="321"/>
      <c r="AC138" s="324"/>
      <c r="AD138" s="321"/>
      <c r="AE138" s="321"/>
      <c r="AF138" s="327"/>
      <c r="AG138" s="321"/>
      <c r="AH138" s="356"/>
      <c r="AI138" s="359"/>
      <c r="AJ138" s="327"/>
      <c r="AK138" s="321"/>
      <c r="AL138" s="313"/>
      <c r="AM138" s="339"/>
      <c r="AN138" s="336"/>
      <c r="AO138" s="336"/>
      <c r="AP138" s="333"/>
      <c r="AQ138" s="310"/>
      <c r="AR138" s="310"/>
      <c r="AS138" s="310"/>
      <c r="AT138" s="310"/>
      <c r="AU138" s="310"/>
      <c r="AV138" s="310"/>
    </row>
    <row r="139" spans="1:48" ht="14.25" hidden="1" customHeight="1" x14ac:dyDescent="0.25">
      <c r="A139" s="379"/>
      <c r="B139" s="83"/>
      <c r="C139" s="345"/>
      <c r="D139" s="356"/>
      <c r="E139" s="321"/>
      <c r="F139" s="422"/>
      <c r="G139" s="327"/>
      <c r="H139" s="327"/>
      <c r="I139" s="422"/>
      <c r="J139" s="327"/>
      <c r="K139" s="406"/>
      <c r="L139" s="432"/>
      <c r="M139" s="313"/>
      <c r="N139" s="339"/>
      <c r="O139" s="336"/>
      <c r="P139" s="324"/>
      <c r="Q139" s="333"/>
      <c r="R139" s="321"/>
      <c r="S139" s="324"/>
      <c r="T139" s="321"/>
      <c r="U139" s="374"/>
      <c r="V139" s="321"/>
      <c r="W139" s="318"/>
      <c r="X139" s="321"/>
      <c r="Y139" s="318"/>
      <c r="Z139" s="321"/>
      <c r="AA139" s="342"/>
      <c r="AB139" s="321"/>
      <c r="AC139" s="324"/>
      <c r="AD139" s="321"/>
      <c r="AE139" s="321"/>
      <c r="AF139" s="327"/>
      <c r="AG139" s="321"/>
      <c r="AH139" s="356"/>
      <c r="AI139" s="359"/>
      <c r="AJ139" s="327"/>
      <c r="AK139" s="321"/>
      <c r="AL139" s="313"/>
      <c r="AM139" s="339"/>
      <c r="AN139" s="336"/>
      <c r="AO139" s="336"/>
      <c r="AP139" s="333"/>
      <c r="AQ139" s="310"/>
      <c r="AR139" s="310"/>
      <c r="AS139" s="310"/>
      <c r="AT139" s="310"/>
      <c r="AU139" s="310"/>
      <c r="AV139" s="310"/>
    </row>
    <row r="140" spans="1:48" ht="14.25" hidden="1" customHeight="1" x14ac:dyDescent="0.25">
      <c r="A140" s="379"/>
      <c r="B140" s="83"/>
      <c r="C140" s="345"/>
      <c r="D140" s="356"/>
      <c r="E140" s="321"/>
      <c r="F140" s="422"/>
      <c r="G140" s="327"/>
      <c r="H140" s="327"/>
      <c r="I140" s="422"/>
      <c r="J140" s="327"/>
      <c r="K140" s="406"/>
      <c r="L140" s="432"/>
      <c r="M140" s="313"/>
      <c r="N140" s="339"/>
      <c r="O140" s="336"/>
      <c r="P140" s="324"/>
      <c r="Q140" s="333"/>
      <c r="R140" s="321"/>
      <c r="S140" s="324"/>
      <c r="T140" s="321"/>
      <c r="U140" s="374"/>
      <c r="V140" s="321"/>
      <c r="W140" s="318"/>
      <c r="X140" s="321"/>
      <c r="Y140" s="318"/>
      <c r="Z140" s="321"/>
      <c r="AA140" s="342"/>
      <c r="AB140" s="321"/>
      <c r="AC140" s="324"/>
      <c r="AD140" s="321"/>
      <c r="AE140" s="321"/>
      <c r="AF140" s="327"/>
      <c r="AG140" s="321"/>
      <c r="AH140" s="356"/>
      <c r="AI140" s="359"/>
      <c r="AJ140" s="327"/>
      <c r="AK140" s="321"/>
      <c r="AL140" s="313"/>
      <c r="AM140" s="339"/>
      <c r="AN140" s="336"/>
      <c r="AO140" s="336"/>
      <c r="AP140" s="333"/>
      <c r="AQ140" s="310"/>
      <c r="AR140" s="310"/>
      <c r="AS140" s="310"/>
      <c r="AT140" s="310"/>
      <c r="AU140" s="310"/>
      <c r="AV140" s="310"/>
    </row>
    <row r="141" spans="1:48" ht="14.25" hidden="1" customHeight="1" x14ac:dyDescent="0.25">
      <c r="A141" s="379"/>
      <c r="B141" s="83"/>
      <c r="C141" s="345"/>
      <c r="D141" s="356"/>
      <c r="E141" s="321"/>
      <c r="F141" s="422"/>
      <c r="G141" s="327"/>
      <c r="H141" s="327"/>
      <c r="I141" s="422"/>
      <c r="J141" s="327"/>
      <c r="K141" s="406"/>
      <c r="L141" s="432"/>
      <c r="M141" s="313"/>
      <c r="N141" s="339"/>
      <c r="O141" s="336"/>
      <c r="P141" s="324"/>
      <c r="Q141" s="333"/>
      <c r="R141" s="321"/>
      <c r="S141" s="324"/>
      <c r="T141" s="321"/>
      <c r="U141" s="374"/>
      <c r="V141" s="321"/>
      <c r="W141" s="318"/>
      <c r="X141" s="321"/>
      <c r="Y141" s="318"/>
      <c r="Z141" s="321"/>
      <c r="AA141" s="342"/>
      <c r="AB141" s="321"/>
      <c r="AC141" s="324"/>
      <c r="AD141" s="321"/>
      <c r="AE141" s="321"/>
      <c r="AF141" s="327"/>
      <c r="AG141" s="321"/>
      <c r="AH141" s="356"/>
      <c r="AI141" s="359"/>
      <c r="AJ141" s="327"/>
      <c r="AK141" s="321"/>
      <c r="AL141" s="313"/>
      <c r="AM141" s="339"/>
      <c r="AN141" s="336"/>
      <c r="AO141" s="336"/>
      <c r="AP141" s="333"/>
      <c r="AQ141" s="310"/>
      <c r="AR141" s="310"/>
      <c r="AS141" s="310"/>
      <c r="AT141" s="310"/>
      <c r="AU141" s="310"/>
      <c r="AV141" s="310"/>
    </row>
    <row r="142" spans="1:48" ht="14.25" hidden="1" customHeight="1" x14ac:dyDescent="0.25">
      <c r="A142" s="379"/>
      <c r="B142" s="83"/>
      <c r="C142" s="345"/>
      <c r="D142" s="356"/>
      <c r="E142" s="321"/>
      <c r="F142" s="422"/>
      <c r="G142" s="327"/>
      <c r="H142" s="327"/>
      <c r="I142" s="422"/>
      <c r="J142" s="327"/>
      <c r="K142" s="406"/>
      <c r="L142" s="432"/>
      <c r="M142" s="313"/>
      <c r="N142" s="339"/>
      <c r="O142" s="336"/>
      <c r="P142" s="324"/>
      <c r="Q142" s="333"/>
      <c r="R142" s="321"/>
      <c r="S142" s="324"/>
      <c r="T142" s="321"/>
      <c r="U142" s="374"/>
      <c r="V142" s="321"/>
      <c r="W142" s="318"/>
      <c r="X142" s="321"/>
      <c r="Y142" s="318"/>
      <c r="Z142" s="321"/>
      <c r="AA142" s="342"/>
      <c r="AB142" s="321"/>
      <c r="AC142" s="324"/>
      <c r="AD142" s="321"/>
      <c r="AE142" s="321"/>
      <c r="AF142" s="327"/>
      <c r="AG142" s="321"/>
      <c r="AH142" s="356"/>
      <c r="AI142" s="359"/>
      <c r="AJ142" s="327"/>
      <c r="AK142" s="321"/>
      <c r="AL142" s="313"/>
      <c r="AM142" s="339"/>
      <c r="AN142" s="336"/>
      <c r="AO142" s="336"/>
      <c r="AP142" s="333"/>
      <c r="AQ142" s="310"/>
      <c r="AR142" s="310"/>
      <c r="AS142" s="310"/>
      <c r="AT142" s="310"/>
      <c r="AU142" s="310"/>
      <c r="AV142" s="310"/>
    </row>
    <row r="143" spans="1:48" ht="15" hidden="1" customHeight="1" thickBot="1" x14ac:dyDescent="0.3">
      <c r="A143" s="434"/>
      <c r="B143" s="84"/>
      <c r="C143" s="346"/>
      <c r="D143" s="357"/>
      <c r="E143" s="322"/>
      <c r="F143" s="423"/>
      <c r="G143" s="328"/>
      <c r="H143" s="328"/>
      <c r="I143" s="423"/>
      <c r="J143" s="328"/>
      <c r="K143" s="407"/>
      <c r="L143" s="509"/>
      <c r="M143" s="314"/>
      <c r="N143" s="340"/>
      <c r="O143" s="337"/>
      <c r="P143" s="325"/>
      <c r="Q143" s="334"/>
      <c r="R143" s="322"/>
      <c r="S143" s="325"/>
      <c r="T143" s="322"/>
      <c r="U143" s="375"/>
      <c r="V143" s="322"/>
      <c r="W143" s="319"/>
      <c r="X143" s="322"/>
      <c r="Y143" s="319"/>
      <c r="Z143" s="322"/>
      <c r="AA143" s="343"/>
      <c r="AB143" s="322"/>
      <c r="AC143" s="325"/>
      <c r="AD143" s="322"/>
      <c r="AE143" s="322"/>
      <c r="AF143" s="328"/>
      <c r="AG143" s="322"/>
      <c r="AH143" s="357"/>
      <c r="AI143" s="360"/>
      <c r="AJ143" s="328"/>
      <c r="AK143" s="322"/>
      <c r="AL143" s="314"/>
      <c r="AM143" s="340"/>
      <c r="AN143" s="337"/>
      <c r="AO143" s="337"/>
      <c r="AP143" s="334"/>
      <c r="AQ143" s="311"/>
      <c r="AR143" s="311"/>
      <c r="AS143" s="311"/>
      <c r="AT143" s="311"/>
      <c r="AU143" s="311"/>
      <c r="AV143" s="311"/>
    </row>
    <row r="144" spans="1:48" ht="14.25" hidden="1" customHeight="1" x14ac:dyDescent="0.25">
      <c r="A144" s="379" t="s">
        <v>158</v>
      </c>
      <c r="B144" s="82"/>
      <c r="C144" s="320"/>
      <c r="D144" s="504"/>
      <c r="E144" s="320"/>
      <c r="F144" s="317"/>
      <c r="G144" s="320"/>
      <c r="H144" s="323"/>
      <c r="I144" s="320"/>
      <c r="J144" s="320"/>
      <c r="K144" s="326"/>
      <c r="L144" s="320"/>
      <c r="M144" s="312"/>
      <c r="N144" s="338"/>
      <c r="O144" s="335"/>
      <c r="P144" s="335"/>
      <c r="Q144" s="332"/>
      <c r="R144" s="309"/>
      <c r="S144" s="309"/>
      <c r="T144" s="309"/>
      <c r="U144" s="309"/>
      <c r="V144" s="309"/>
      <c r="W144" s="309"/>
      <c r="X144" s="309"/>
      <c r="Y144" s="309"/>
      <c r="Z144" s="309"/>
      <c r="AA144" s="329"/>
      <c r="AB144" s="320"/>
      <c r="AC144" s="317"/>
      <c r="AD144" s="320"/>
      <c r="AE144" s="317"/>
      <c r="AF144" s="320"/>
      <c r="AG144" s="323"/>
      <c r="AH144" s="320"/>
      <c r="AI144" s="320"/>
      <c r="AJ144" s="326"/>
      <c r="AK144" s="320"/>
      <c r="AL144" s="312"/>
      <c r="AM144" s="338"/>
      <c r="AN144" s="335"/>
      <c r="AO144" s="335"/>
      <c r="AP144" s="332"/>
      <c r="AQ144" s="309"/>
      <c r="AR144" s="309"/>
      <c r="AS144" s="309"/>
      <c r="AT144" s="309"/>
      <c r="AU144" s="309"/>
      <c r="AV144" s="309"/>
    </row>
    <row r="145" spans="1:48" ht="14.25" hidden="1" customHeight="1" x14ac:dyDescent="0.25">
      <c r="A145" s="379"/>
      <c r="B145" s="83"/>
      <c r="C145" s="321"/>
      <c r="D145" s="505"/>
      <c r="E145" s="321"/>
      <c r="F145" s="318"/>
      <c r="G145" s="321"/>
      <c r="H145" s="324"/>
      <c r="I145" s="321"/>
      <c r="J145" s="321"/>
      <c r="K145" s="327"/>
      <c r="L145" s="321"/>
      <c r="M145" s="313"/>
      <c r="N145" s="339"/>
      <c r="O145" s="336"/>
      <c r="P145" s="336"/>
      <c r="Q145" s="333"/>
      <c r="R145" s="310"/>
      <c r="S145" s="310"/>
      <c r="T145" s="310"/>
      <c r="U145" s="310"/>
      <c r="V145" s="310"/>
      <c r="W145" s="310"/>
      <c r="X145" s="310"/>
      <c r="Y145" s="310"/>
      <c r="Z145" s="310"/>
      <c r="AA145" s="330"/>
      <c r="AB145" s="321"/>
      <c r="AC145" s="318"/>
      <c r="AD145" s="321"/>
      <c r="AE145" s="318"/>
      <c r="AF145" s="321"/>
      <c r="AG145" s="324"/>
      <c r="AH145" s="321"/>
      <c r="AI145" s="321"/>
      <c r="AJ145" s="327"/>
      <c r="AK145" s="321"/>
      <c r="AL145" s="313"/>
      <c r="AM145" s="339"/>
      <c r="AN145" s="336"/>
      <c r="AO145" s="336"/>
      <c r="AP145" s="333"/>
      <c r="AQ145" s="310"/>
      <c r="AR145" s="310"/>
      <c r="AS145" s="310"/>
      <c r="AT145" s="310"/>
      <c r="AU145" s="310"/>
      <c r="AV145" s="310"/>
    </row>
    <row r="146" spans="1:48" ht="14.25" hidden="1" customHeight="1" x14ac:dyDescent="0.25">
      <c r="A146" s="379"/>
      <c r="B146" s="83"/>
      <c r="C146" s="321"/>
      <c r="D146" s="505"/>
      <c r="E146" s="321"/>
      <c r="F146" s="318"/>
      <c r="G146" s="321"/>
      <c r="H146" s="324"/>
      <c r="I146" s="321"/>
      <c r="J146" s="321"/>
      <c r="K146" s="327"/>
      <c r="L146" s="321"/>
      <c r="M146" s="313"/>
      <c r="N146" s="339"/>
      <c r="O146" s="336"/>
      <c r="P146" s="336"/>
      <c r="Q146" s="333"/>
      <c r="R146" s="310"/>
      <c r="S146" s="310"/>
      <c r="T146" s="310"/>
      <c r="U146" s="310"/>
      <c r="V146" s="310"/>
      <c r="W146" s="310"/>
      <c r="X146" s="310"/>
      <c r="Y146" s="310"/>
      <c r="Z146" s="310"/>
      <c r="AA146" s="330"/>
      <c r="AB146" s="321"/>
      <c r="AC146" s="318"/>
      <c r="AD146" s="321"/>
      <c r="AE146" s="318"/>
      <c r="AF146" s="321"/>
      <c r="AG146" s="324"/>
      <c r="AH146" s="321"/>
      <c r="AI146" s="321"/>
      <c r="AJ146" s="327"/>
      <c r="AK146" s="321"/>
      <c r="AL146" s="313"/>
      <c r="AM146" s="339"/>
      <c r="AN146" s="336"/>
      <c r="AO146" s="336"/>
      <c r="AP146" s="333"/>
      <c r="AQ146" s="310"/>
      <c r="AR146" s="310"/>
      <c r="AS146" s="310"/>
      <c r="AT146" s="310"/>
      <c r="AU146" s="310"/>
      <c r="AV146" s="310"/>
    </row>
    <row r="147" spans="1:48" ht="14.25" hidden="1" customHeight="1" x14ac:dyDescent="0.25">
      <c r="A147" s="379"/>
      <c r="B147" s="83"/>
      <c r="C147" s="321"/>
      <c r="D147" s="505"/>
      <c r="E147" s="321"/>
      <c r="F147" s="318"/>
      <c r="G147" s="321"/>
      <c r="H147" s="324"/>
      <c r="I147" s="321"/>
      <c r="J147" s="321"/>
      <c r="K147" s="327"/>
      <c r="L147" s="321"/>
      <c r="M147" s="313"/>
      <c r="N147" s="339"/>
      <c r="O147" s="336"/>
      <c r="P147" s="336"/>
      <c r="Q147" s="333"/>
      <c r="R147" s="310"/>
      <c r="S147" s="310"/>
      <c r="T147" s="310"/>
      <c r="U147" s="310"/>
      <c r="V147" s="310"/>
      <c r="W147" s="310"/>
      <c r="X147" s="310"/>
      <c r="Y147" s="310"/>
      <c r="Z147" s="310"/>
      <c r="AA147" s="330"/>
      <c r="AB147" s="321"/>
      <c r="AC147" s="318"/>
      <c r="AD147" s="321"/>
      <c r="AE147" s="318"/>
      <c r="AF147" s="321"/>
      <c r="AG147" s="324"/>
      <c r="AH147" s="321"/>
      <c r="AI147" s="321"/>
      <c r="AJ147" s="327"/>
      <c r="AK147" s="321"/>
      <c r="AL147" s="313"/>
      <c r="AM147" s="339"/>
      <c r="AN147" s="336"/>
      <c r="AO147" s="336"/>
      <c r="AP147" s="333"/>
      <c r="AQ147" s="310"/>
      <c r="AR147" s="310"/>
      <c r="AS147" s="310"/>
      <c r="AT147" s="310"/>
      <c r="AU147" s="310"/>
      <c r="AV147" s="310"/>
    </row>
    <row r="148" spans="1:48" ht="14.25" hidden="1" customHeight="1" x14ac:dyDescent="0.25">
      <c r="A148" s="379"/>
      <c r="B148" s="83"/>
      <c r="C148" s="321"/>
      <c r="D148" s="505"/>
      <c r="E148" s="321"/>
      <c r="F148" s="318"/>
      <c r="G148" s="321"/>
      <c r="H148" s="324"/>
      <c r="I148" s="321"/>
      <c r="J148" s="321"/>
      <c r="K148" s="327"/>
      <c r="L148" s="321"/>
      <c r="M148" s="313"/>
      <c r="N148" s="339"/>
      <c r="O148" s="336"/>
      <c r="P148" s="336"/>
      <c r="Q148" s="333"/>
      <c r="R148" s="310"/>
      <c r="S148" s="310"/>
      <c r="T148" s="310"/>
      <c r="U148" s="310"/>
      <c r="V148" s="310"/>
      <c r="W148" s="310"/>
      <c r="X148" s="310"/>
      <c r="Y148" s="310"/>
      <c r="Z148" s="310"/>
      <c r="AA148" s="330"/>
      <c r="AB148" s="321"/>
      <c r="AC148" s="318"/>
      <c r="AD148" s="321"/>
      <c r="AE148" s="318"/>
      <c r="AF148" s="321"/>
      <c r="AG148" s="324"/>
      <c r="AH148" s="321"/>
      <c r="AI148" s="321"/>
      <c r="AJ148" s="327"/>
      <c r="AK148" s="321"/>
      <c r="AL148" s="313"/>
      <c r="AM148" s="339"/>
      <c r="AN148" s="336"/>
      <c r="AO148" s="336"/>
      <c r="AP148" s="333"/>
      <c r="AQ148" s="310"/>
      <c r="AR148" s="310"/>
      <c r="AS148" s="310"/>
      <c r="AT148" s="310"/>
      <c r="AU148" s="310"/>
      <c r="AV148" s="310"/>
    </row>
    <row r="149" spans="1:48" ht="14.25" hidden="1" customHeight="1" x14ac:dyDescent="0.25">
      <c r="A149" s="379"/>
      <c r="B149" s="83"/>
      <c r="C149" s="321"/>
      <c r="D149" s="505"/>
      <c r="E149" s="321"/>
      <c r="F149" s="318"/>
      <c r="G149" s="321"/>
      <c r="H149" s="324"/>
      <c r="I149" s="321"/>
      <c r="J149" s="321"/>
      <c r="K149" s="327"/>
      <c r="L149" s="321"/>
      <c r="M149" s="313"/>
      <c r="N149" s="339"/>
      <c r="O149" s="336"/>
      <c r="P149" s="336"/>
      <c r="Q149" s="333"/>
      <c r="R149" s="310"/>
      <c r="S149" s="310"/>
      <c r="T149" s="310"/>
      <c r="U149" s="310"/>
      <c r="V149" s="310"/>
      <c r="W149" s="310"/>
      <c r="X149" s="310"/>
      <c r="Y149" s="310"/>
      <c r="Z149" s="310"/>
      <c r="AA149" s="330"/>
      <c r="AB149" s="321"/>
      <c r="AC149" s="318"/>
      <c r="AD149" s="321"/>
      <c r="AE149" s="318"/>
      <c r="AF149" s="321"/>
      <c r="AG149" s="324"/>
      <c r="AH149" s="321"/>
      <c r="AI149" s="321"/>
      <c r="AJ149" s="327"/>
      <c r="AK149" s="321"/>
      <c r="AL149" s="313"/>
      <c r="AM149" s="339"/>
      <c r="AN149" s="336"/>
      <c r="AO149" s="336"/>
      <c r="AP149" s="333"/>
      <c r="AQ149" s="310"/>
      <c r="AR149" s="310"/>
      <c r="AS149" s="310"/>
      <c r="AT149" s="310"/>
      <c r="AU149" s="310"/>
      <c r="AV149" s="310"/>
    </row>
    <row r="150" spans="1:48" ht="14.25" hidden="1" customHeight="1" x14ac:dyDescent="0.25">
      <c r="A150" s="379"/>
      <c r="B150" s="83"/>
      <c r="C150" s="321"/>
      <c r="D150" s="505"/>
      <c r="E150" s="321"/>
      <c r="F150" s="318"/>
      <c r="G150" s="321"/>
      <c r="H150" s="324"/>
      <c r="I150" s="321"/>
      <c r="J150" s="321"/>
      <c r="K150" s="327"/>
      <c r="L150" s="321"/>
      <c r="M150" s="313"/>
      <c r="N150" s="339"/>
      <c r="O150" s="336"/>
      <c r="P150" s="336"/>
      <c r="Q150" s="333"/>
      <c r="R150" s="310"/>
      <c r="S150" s="310"/>
      <c r="T150" s="310"/>
      <c r="U150" s="310"/>
      <c r="V150" s="310"/>
      <c r="W150" s="310"/>
      <c r="X150" s="310"/>
      <c r="Y150" s="310"/>
      <c r="Z150" s="310"/>
      <c r="AA150" s="330"/>
      <c r="AB150" s="321"/>
      <c r="AC150" s="318"/>
      <c r="AD150" s="321"/>
      <c r="AE150" s="318"/>
      <c r="AF150" s="321"/>
      <c r="AG150" s="324"/>
      <c r="AH150" s="321"/>
      <c r="AI150" s="321"/>
      <c r="AJ150" s="327"/>
      <c r="AK150" s="321"/>
      <c r="AL150" s="313"/>
      <c r="AM150" s="339"/>
      <c r="AN150" s="336"/>
      <c r="AO150" s="336"/>
      <c r="AP150" s="333"/>
      <c r="AQ150" s="310"/>
      <c r="AR150" s="310"/>
      <c r="AS150" s="310"/>
      <c r="AT150" s="310"/>
      <c r="AU150" s="310"/>
      <c r="AV150" s="310"/>
    </row>
    <row r="151" spans="1:48" ht="14.25" hidden="1" customHeight="1" x14ac:dyDescent="0.25">
      <c r="A151" s="379"/>
      <c r="B151" s="83"/>
      <c r="C151" s="321"/>
      <c r="D151" s="505"/>
      <c r="E151" s="321"/>
      <c r="F151" s="318"/>
      <c r="G151" s="321"/>
      <c r="H151" s="324"/>
      <c r="I151" s="321"/>
      <c r="J151" s="321"/>
      <c r="K151" s="327"/>
      <c r="L151" s="321"/>
      <c r="M151" s="313"/>
      <c r="N151" s="339"/>
      <c r="O151" s="336"/>
      <c r="P151" s="336"/>
      <c r="Q151" s="333"/>
      <c r="R151" s="310"/>
      <c r="S151" s="310"/>
      <c r="T151" s="310"/>
      <c r="U151" s="310"/>
      <c r="V151" s="310"/>
      <c r="W151" s="310"/>
      <c r="X151" s="310"/>
      <c r="Y151" s="310"/>
      <c r="Z151" s="310"/>
      <c r="AA151" s="330"/>
      <c r="AB151" s="321"/>
      <c r="AC151" s="318"/>
      <c r="AD151" s="321"/>
      <c r="AE151" s="318"/>
      <c r="AF151" s="321"/>
      <c r="AG151" s="324"/>
      <c r="AH151" s="321"/>
      <c r="AI151" s="321"/>
      <c r="AJ151" s="327"/>
      <c r="AK151" s="321"/>
      <c r="AL151" s="313"/>
      <c r="AM151" s="339"/>
      <c r="AN151" s="336"/>
      <c r="AO151" s="336"/>
      <c r="AP151" s="333"/>
      <c r="AQ151" s="310"/>
      <c r="AR151" s="310"/>
      <c r="AS151" s="310"/>
      <c r="AT151" s="310"/>
      <c r="AU151" s="310"/>
      <c r="AV151" s="310"/>
    </row>
    <row r="152" spans="1:48" ht="15" hidden="1" customHeight="1" thickBot="1" x14ac:dyDescent="0.3">
      <c r="A152" s="379"/>
      <c r="B152" s="84"/>
      <c r="C152" s="322"/>
      <c r="D152" s="506"/>
      <c r="E152" s="322"/>
      <c r="F152" s="319"/>
      <c r="G152" s="322"/>
      <c r="H152" s="325"/>
      <c r="I152" s="322"/>
      <c r="J152" s="322"/>
      <c r="K152" s="328"/>
      <c r="L152" s="322"/>
      <c r="M152" s="314"/>
      <c r="N152" s="340"/>
      <c r="O152" s="337"/>
      <c r="P152" s="337"/>
      <c r="Q152" s="334"/>
      <c r="R152" s="311"/>
      <c r="S152" s="311"/>
      <c r="T152" s="311"/>
      <c r="U152" s="311"/>
      <c r="V152" s="311"/>
      <c r="W152" s="311"/>
      <c r="X152" s="311"/>
      <c r="Y152" s="311"/>
      <c r="Z152" s="311"/>
      <c r="AA152" s="331"/>
      <c r="AB152" s="322"/>
      <c r="AC152" s="319"/>
      <c r="AD152" s="322"/>
      <c r="AE152" s="319"/>
      <c r="AF152" s="322"/>
      <c r="AG152" s="325"/>
      <c r="AH152" s="322"/>
      <c r="AI152" s="322"/>
      <c r="AJ152" s="328"/>
      <c r="AK152" s="322"/>
      <c r="AL152" s="314"/>
      <c r="AM152" s="340"/>
      <c r="AN152" s="337"/>
      <c r="AO152" s="337"/>
      <c r="AP152" s="334"/>
      <c r="AQ152" s="311"/>
      <c r="AR152" s="311"/>
      <c r="AS152" s="311"/>
      <c r="AT152" s="311"/>
      <c r="AU152" s="311"/>
      <c r="AV152" s="311"/>
    </row>
    <row r="153" spans="1:48" ht="14.25" hidden="1" customHeight="1" x14ac:dyDescent="0.25">
      <c r="A153" s="379" t="s">
        <v>196</v>
      </c>
      <c r="B153" s="82"/>
      <c r="C153" s="320"/>
      <c r="D153" s="504"/>
      <c r="E153" s="320"/>
      <c r="F153" s="317"/>
      <c r="G153" s="320"/>
      <c r="H153" s="323"/>
      <c r="I153" s="320"/>
      <c r="J153" s="320"/>
      <c r="K153" s="326"/>
      <c r="L153" s="320"/>
      <c r="M153" s="312"/>
      <c r="N153" s="338"/>
      <c r="O153" s="335"/>
      <c r="P153" s="335"/>
      <c r="Q153" s="332"/>
      <c r="R153" s="309"/>
      <c r="S153" s="309"/>
      <c r="T153" s="309"/>
      <c r="U153" s="309"/>
      <c r="V153" s="309"/>
      <c r="W153" s="309"/>
      <c r="X153" s="309"/>
      <c r="Y153" s="309"/>
      <c r="Z153" s="309"/>
      <c r="AA153" s="329"/>
      <c r="AB153" s="320"/>
      <c r="AC153" s="317"/>
      <c r="AD153" s="320"/>
      <c r="AE153" s="317"/>
      <c r="AF153" s="320"/>
      <c r="AG153" s="323"/>
      <c r="AH153" s="320"/>
      <c r="AI153" s="320"/>
      <c r="AJ153" s="326"/>
      <c r="AK153" s="320"/>
      <c r="AL153" s="312"/>
      <c r="AM153" s="338"/>
      <c r="AN153" s="335"/>
      <c r="AO153" s="335"/>
      <c r="AP153" s="332"/>
      <c r="AQ153" s="309"/>
      <c r="AR153" s="309"/>
      <c r="AS153" s="309"/>
      <c r="AT153" s="309"/>
      <c r="AU153" s="309"/>
      <c r="AV153" s="309"/>
    </row>
    <row r="154" spans="1:48" ht="14.25" hidden="1" customHeight="1" x14ac:dyDescent="0.25">
      <c r="A154" s="379"/>
      <c r="B154" s="83"/>
      <c r="C154" s="321"/>
      <c r="D154" s="505"/>
      <c r="E154" s="321"/>
      <c r="F154" s="318"/>
      <c r="G154" s="321"/>
      <c r="H154" s="324"/>
      <c r="I154" s="321"/>
      <c r="J154" s="321"/>
      <c r="K154" s="327"/>
      <c r="L154" s="321"/>
      <c r="M154" s="313"/>
      <c r="N154" s="339"/>
      <c r="O154" s="336"/>
      <c r="P154" s="336"/>
      <c r="Q154" s="333"/>
      <c r="R154" s="310"/>
      <c r="S154" s="310"/>
      <c r="T154" s="310"/>
      <c r="U154" s="310"/>
      <c r="V154" s="310"/>
      <c r="W154" s="310"/>
      <c r="X154" s="310"/>
      <c r="Y154" s="310"/>
      <c r="Z154" s="310"/>
      <c r="AA154" s="330"/>
      <c r="AB154" s="321"/>
      <c r="AC154" s="318"/>
      <c r="AD154" s="321"/>
      <c r="AE154" s="318"/>
      <c r="AF154" s="321"/>
      <c r="AG154" s="324"/>
      <c r="AH154" s="321"/>
      <c r="AI154" s="321"/>
      <c r="AJ154" s="327"/>
      <c r="AK154" s="321"/>
      <c r="AL154" s="313"/>
      <c r="AM154" s="339"/>
      <c r="AN154" s="336"/>
      <c r="AO154" s="336"/>
      <c r="AP154" s="333"/>
      <c r="AQ154" s="310"/>
      <c r="AR154" s="310"/>
      <c r="AS154" s="310"/>
      <c r="AT154" s="310"/>
      <c r="AU154" s="310"/>
      <c r="AV154" s="310"/>
    </row>
    <row r="155" spans="1:48" ht="14.25" hidden="1" customHeight="1" x14ac:dyDescent="0.25">
      <c r="A155" s="379"/>
      <c r="B155" s="83"/>
      <c r="C155" s="321"/>
      <c r="D155" s="505"/>
      <c r="E155" s="321"/>
      <c r="F155" s="318"/>
      <c r="G155" s="321"/>
      <c r="H155" s="324"/>
      <c r="I155" s="321"/>
      <c r="J155" s="321"/>
      <c r="K155" s="327"/>
      <c r="L155" s="321"/>
      <c r="M155" s="313"/>
      <c r="N155" s="339"/>
      <c r="O155" s="336"/>
      <c r="P155" s="336"/>
      <c r="Q155" s="333"/>
      <c r="R155" s="310"/>
      <c r="S155" s="310"/>
      <c r="T155" s="310"/>
      <c r="U155" s="310"/>
      <c r="V155" s="310"/>
      <c r="W155" s="310"/>
      <c r="X155" s="310"/>
      <c r="Y155" s="310"/>
      <c r="Z155" s="310"/>
      <c r="AA155" s="330"/>
      <c r="AB155" s="321"/>
      <c r="AC155" s="318"/>
      <c r="AD155" s="321"/>
      <c r="AE155" s="318"/>
      <c r="AF155" s="321"/>
      <c r="AG155" s="324"/>
      <c r="AH155" s="321"/>
      <c r="AI155" s="321"/>
      <c r="AJ155" s="327"/>
      <c r="AK155" s="321"/>
      <c r="AL155" s="313"/>
      <c r="AM155" s="339"/>
      <c r="AN155" s="336"/>
      <c r="AO155" s="336"/>
      <c r="AP155" s="333"/>
      <c r="AQ155" s="310"/>
      <c r="AR155" s="310"/>
      <c r="AS155" s="310"/>
      <c r="AT155" s="310"/>
      <c r="AU155" s="310"/>
      <c r="AV155" s="310"/>
    </row>
    <row r="156" spans="1:48" ht="14.25" hidden="1" customHeight="1" x14ac:dyDescent="0.25">
      <c r="A156" s="379"/>
      <c r="B156" s="83"/>
      <c r="C156" s="321"/>
      <c r="D156" s="505"/>
      <c r="E156" s="321"/>
      <c r="F156" s="318"/>
      <c r="G156" s="321"/>
      <c r="H156" s="324"/>
      <c r="I156" s="321"/>
      <c r="J156" s="321"/>
      <c r="K156" s="327"/>
      <c r="L156" s="321"/>
      <c r="M156" s="313"/>
      <c r="N156" s="339"/>
      <c r="O156" s="336"/>
      <c r="P156" s="336"/>
      <c r="Q156" s="333"/>
      <c r="R156" s="310"/>
      <c r="S156" s="310"/>
      <c r="T156" s="310"/>
      <c r="U156" s="310"/>
      <c r="V156" s="310"/>
      <c r="W156" s="310"/>
      <c r="X156" s="310"/>
      <c r="Y156" s="310"/>
      <c r="Z156" s="310"/>
      <c r="AA156" s="330"/>
      <c r="AB156" s="321"/>
      <c r="AC156" s="318"/>
      <c r="AD156" s="321"/>
      <c r="AE156" s="318"/>
      <c r="AF156" s="321"/>
      <c r="AG156" s="324"/>
      <c r="AH156" s="321"/>
      <c r="AI156" s="321"/>
      <c r="AJ156" s="327"/>
      <c r="AK156" s="321"/>
      <c r="AL156" s="313"/>
      <c r="AM156" s="339"/>
      <c r="AN156" s="336"/>
      <c r="AO156" s="336"/>
      <c r="AP156" s="333"/>
      <c r="AQ156" s="310"/>
      <c r="AR156" s="310"/>
      <c r="AS156" s="310"/>
      <c r="AT156" s="310"/>
      <c r="AU156" s="310"/>
      <c r="AV156" s="310"/>
    </row>
    <row r="157" spans="1:48" ht="14.25" hidden="1" customHeight="1" x14ac:dyDescent="0.25">
      <c r="A157" s="379"/>
      <c r="B157" s="83"/>
      <c r="C157" s="321"/>
      <c r="D157" s="505"/>
      <c r="E157" s="321"/>
      <c r="F157" s="318"/>
      <c r="G157" s="321"/>
      <c r="H157" s="324"/>
      <c r="I157" s="321"/>
      <c r="J157" s="321"/>
      <c r="K157" s="327"/>
      <c r="L157" s="321"/>
      <c r="M157" s="313"/>
      <c r="N157" s="339"/>
      <c r="O157" s="336"/>
      <c r="P157" s="336"/>
      <c r="Q157" s="333"/>
      <c r="R157" s="310"/>
      <c r="S157" s="310"/>
      <c r="T157" s="310"/>
      <c r="U157" s="310"/>
      <c r="V157" s="310"/>
      <c r="W157" s="310"/>
      <c r="X157" s="310"/>
      <c r="Y157" s="310"/>
      <c r="Z157" s="310"/>
      <c r="AA157" s="330"/>
      <c r="AB157" s="321"/>
      <c r="AC157" s="318"/>
      <c r="AD157" s="321"/>
      <c r="AE157" s="318"/>
      <c r="AF157" s="321"/>
      <c r="AG157" s="324"/>
      <c r="AH157" s="321"/>
      <c r="AI157" s="321"/>
      <c r="AJ157" s="327"/>
      <c r="AK157" s="321"/>
      <c r="AL157" s="313"/>
      <c r="AM157" s="339"/>
      <c r="AN157" s="336"/>
      <c r="AO157" s="336"/>
      <c r="AP157" s="333"/>
      <c r="AQ157" s="310"/>
      <c r="AR157" s="310"/>
      <c r="AS157" s="310"/>
      <c r="AT157" s="310"/>
      <c r="AU157" s="310"/>
      <c r="AV157" s="310"/>
    </row>
    <row r="158" spans="1:48" ht="14.25" hidden="1" customHeight="1" x14ac:dyDescent="0.25">
      <c r="A158" s="379"/>
      <c r="B158" s="83"/>
      <c r="C158" s="321"/>
      <c r="D158" s="505"/>
      <c r="E158" s="321"/>
      <c r="F158" s="318"/>
      <c r="G158" s="321"/>
      <c r="H158" s="324"/>
      <c r="I158" s="321"/>
      <c r="J158" s="321"/>
      <c r="K158" s="327"/>
      <c r="L158" s="321"/>
      <c r="M158" s="313"/>
      <c r="N158" s="339"/>
      <c r="O158" s="336"/>
      <c r="P158" s="336"/>
      <c r="Q158" s="333"/>
      <c r="R158" s="310"/>
      <c r="S158" s="310"/>
      <c r="T158" s="310"/>
      <c r="U158" s="310"/>
      <c r="V158" s="310"/>
      <c r="W158" s="310"/>
      <c r="X158" s="310"/>
      <c r="Y158" s="310"/>
      <c r="Z158" s="310"/>
      <c r="AA158" s="330"/>
      <c r="AB158" s="321"/>
      <c r="AC158" s="318"/>
      <c r="AD158" s="321"/>
      <c r="AE158" s="318"/>
      <c r="AF158" s="321"/>
      <c r="AG158" s="324"/>
      <c r="AH158" s="321"/>
      <c r="AI158" s="321"/>
      <c r="AJ158" s="327"/>
      <c r="AK158" s="321"/>
      <c r="AL158" s="313"/>
      <c r="AM158" s="339"/>
      <c r="AN158" s="336"/>
      <c r="AO158" s="336"/>
      <c r="AP158" s="333"/>
      <c r="AQ158" s="310"/>
      <c r="AR158" s="310"/>
      <c r="AS158" s="310"/>
      <c r="AT158" s="310"/>
      <c r="AU158" s="310"/>
      <c r="AV158" s="310"/>
    </row>
    <row r="159" spans="1:48" ht="14.25" hidden="1" customHeight="1" x14ac:dyDescent="0.25">
      <c r="A159" s="379"/>
      <c r="B159" s="83"/>
      <c r="C159" s="321"/>
      <c r="D159" s="505"/>
      <c r="E159" s="321"/>
      <c r="F159" s="318"/>
      <c r="G159" s="321"/>
      <c r="H159" s="324"/>
      <c r="I159" s="321"/>
      <c r="J159" s="321"/>
      <c r="K159" s="327"/>
      <c r="L159" s="321"/>
      <c r="M159" s="313"/>
      <c r="N159" s="339"/>
      <c r="O159" s="336"/>
      <c r="P159" s="336"/>
      <c r="Q159" s="333"/>
      <c r="R159" s="310"/>
      <c r="S159" s="310"/>
      <c r="T159" s="310"/>
      <c r="U159" s="310"/>
      <c r="V159" s="310"/>
      <c r="W159" s="310"/>
      <c r="X159" s="310"/>
      <c r="Y159" s="310"/>
      <c r="Z159" s="310"/>
      <c r="AA159" s="330"/>
      <c r="AB159" s="321"/>
      <c r="AC159" s="318"/>
      <c r="AD159" s="321"/>
      <c r="AE159" s="318"/>
      <c r="AF159" s="321"/>
      <c r="AG159" s="324"/>
      <c r="AH159" s="321"/>
      <c r="AI159" s="321"/>
      <c r="AJ159" s="327"/>
      <c r="AK159" s="321"/>
      <c r="AL159" s="313"/>
      <c r="AM159" s="339"/>
      <c r="AN159" s="336"/>
      <c r="AO159" s="336"/>
      <c r="AP159" s="333"/>
      <c r="AQ159" s="310"/>
      <c r="AR159" s="310"/>
      <c r="AS159" s="310"/>
      <c r="AT159" s="310"/>
      <c r="AU159" s="310"/>
      <c r="AV159" s="310"/>
    </row>
    <row r="160" spans="1:48" ht="14.25" hidden="1" customHeight="1" x14ac:dyDescent="0.25">
      <c r="A160" s="379"/>
      <c r="B160" s="83"/>
      <c r="C160" s="321"/>
      <c r="D160" s="505"/>
      <c r="E160" s="321"/>
      <c r="F160" s="318"/>
      <c r="G160" s="321"/>
      <c r="H160" s="324"/>
      <c r="I160" s="321"/>
      <c r="J160" s="321"/>
      <c r="K160" s="327"/>
      <c r="L160" s="321"/>
      <c r="M160" s="313"/>
      <c r="N160" s="339"/>
      <c r="O160" s="336"/>
      <c r="P160" s="336"/>
      <c r="Q160" s="333"/>
      <c r="R160" s="310"/>
      <c r="S160" s="310"/>
      <c r="T160" s="310"/>
      <c r="U160" s="310"/>
      <c r="V160" s="310"/>
      <c r="W160" s="310"/>
      <c r="X160" s="310"/>
      <c r="Y160" s="310"/>
      <c r="Z160" s="310"/>
      <c r="AA160" s="330"/>
      <c r="AB160" s="321"/>
      <c r="AC160" s="318"/>
      <c r="AD160" s="321"/>
      <c r="AE160" s="318"/>
      <c r="AF160" s="321"/>
      <c r="AG160" s="324"/>
      <c r="AH160" s="321"/>
      <c r="AI160" s="321"/>
      <c r="AJ160" s="327"/>
      <c r="AK160" s="321"/>
      <c r="AL160" s="313"/>
      <c r="AM160" s="339"/>
      <c r="AN160" s="336"/>
      <c r="AO160" s="336"/>
      <c r="AP160" s="333"/>
      <c r="AQ160" s="310"/>
      <c r="AR160" s="310"/>
      <c r="AS160" s="310"/>
      <c r="AT160" s="310"/>
      <c r="AU160" s="310"/>
      <c r="AV160" s="310"/>
    </row>
    <row r="161" spans="1:48" ht="15" hidden="1" customHeight="1" thickBot="1" x14ac:dyDescent="0.3">
      <c r="A161" s="434"/>
      <c r="B161" s="84"/>
      <c r="C161" s="322"/>
      <c r="D161" s="506"/>
      <c r="E161" s="322"/>
      <c r="F161" s="319"/>
      <c r="G161" s="322"/>
      <c r="H161" s="325"/>
      <c r="I161" s="322"/>
      <c r="J161" s="322"/>
      <c r="K161" s="328"/>
      <c r="L161" s="322"/>
      <c r="M161" s="314"/>
      <c r="N161" s="340"/>
      <c r="O161" s="337"/>
      <c r="P161" s="337"/>
      <c r="Q161" s="334"/>
      <c r="R161" s="311"/>
      <c r="S161" s="311"/>
      <c r="T161" s="311"/>
      <c r="U161" s="311"/>
      <c r="V161" s="311"/>
      <c r="W161" s="311"/>
      <c r="X161" s="311"/>
      <c r="Y161" s="311"/>
      <c r="Z161" s="311"/>
      <c r="AA161" s="331"/>
      <c r="AB161" s="322"/>
      <c r="AC161" s="319"/>
      <c r="AD161" s="322"/>
      <c r="AE161" s="319"/>
      <c r="AF161" s="322"/>
      <c r="AG161" s="325"/>
      <c r="AH161" s="322"/>
      <c r="AI161" s="322"/>
      <c r="AJ161" s="328"/>
      <c r="AK161" s="322"/>
      <c r="AL161" s="314"/>
      <c r="AM161" s="340"/>
      <c r="AN161" s="337"/>
      <c r="AO161" s="337"/>
      <c r="AP161" s="334"/>
      <c r="AQ161" s="311"/>
      <c r="AR161" s="311"/>
      <c r="AS161" s="311"/>
      <c r="AT161" s="311"/>
      <c r="AU161" s="311"/>
      <c r="AV161" s="311"/>
    </row>
    <row r="162" spans="1:48" ht="14.25" hidden="1" customHeight="1" x14ac:dyDescent="0.25">
      <c r="A162" s="379" t="s">
        <v>159</v>
      </c>
      <c r="B162" s="82"/>
      <c r="C162" s="320"/>
      <c r="D162" s="317"/>
      <c r="E162" s="320"/>
      <c r="F162" s="317"/>
      <c r="G162" s="320"/>
      <c r="H162" s="323"/>
      <c r="I162" s="320"/>
      <c r="J162" s="320"/>
      <c r="K162" s="326"/>
      <c r="L162" s="320"/>
      <c r="M162" s="312"/>
      <c r="N162" s="338"/>
      <c r="O162" s="335"/>
      <c r="P162" s="335"/>
      <c r="Q162" s="332"/>
      <c r="R162" s="309"/>
      <c r="S162" s="309"/>
      <c r="T162" s="309"/>
      <c r="U162" s="309"/>
      <c r="V162" s="309"/>
      <c r="W162" s="309"/>
      <c r="X162" s="309"/>
      <c r="Y162" s="309"/>
      <c r="Z162" s="309"/>
      <c r="AA162" s="329"/>
      <c r="AB162" s="320"/>
      <c r="AC162" s="317"/>
      <c r="AD162" s="320"/>
      <c r="AE162" s="317"/>
      <c r="AF162" s="320"/>
      <c r="AG162" s="323"/>
      <c r="AH162" s="320"/>
      <c r="AI162" s="320"/>
      <c r="AJ162" s="326"/>
      <c r="AK162" s="320"/>
      <c r="AL162" s="312"/>
      <c r="AM162" s="338"/>
      <c r="AN162" s="335"/>
      <c r="AO162" s="335"/>
      <c r="AP162" s="332"/>
      <c r="AQ162" s="309"/>
      <c r="AR162" s="309"/>
      <c r="AS162" s="309"/>
      <c r="AT162" s="309"/>
      <c r="AU162" s="309"/>
      <c r="AV162" s="309"/>
    </row>
    <row r="163" spans="1:48" ht="14.25" hidden="1" customHeight="1" x14ac:dyDescent="0.25">
      <c r="A163" s="379"/>
      <c r="B163" s="83"/>
      <c r="C163" s="321"/>
      <c r="D163" s="318"/>
      <c r="E163" s="321"/>
      <c r="F163" s="318"/>
      <c r="G163" s="321"/>
      <c r="H163" s="324"/>
      <c r="I163" s="321"/>
      <c r="J163" s="321"/>
      <c r="K163" s="327"/>
      <c r="L163" s="321"/>
      <c r="M163" s="313"/>
      <c r="N163" s="339"/>
      <c r="O163" s="336"/>
      <c r="P163" s="336"/>
      <c r="Q163" s="333"/>
      <c r="R163" s="310"/>
      <c r="S163" s="310"/>
      <c r="T163" s="310"/>
      <c r="U163" s="310"/>
      <c r="V163" s="310"/>
      <c r="W163" s="310"/>
      <c r="X163" s="310"/>
      <c r="Y163" s="310"/>
      <c r="Z163" s="310"/>
      <c r="AA163" s="330"/>
      <c r="AB163" s="321"/>
      <c r="AC163" s="318"/>
      <c r="AD163" s="321"/>
      <c r="AE163" s="318"/>
      <c r="AF163" s="321"/>
      <c r="AG163" s="324"/>
      <c r="AH163" s="321"/>
      <c r="AI163" s="321"/>
      <c r="AJ163" s="327"/>
      <c r="AK163" s="321"/>
      <c r="AL163" s="313"/>
      <c r="AM163" s="339"/>
      <c r="AN163" s="336"/>
      <c r="AO163" s="336"/>
      <c r="AP163" s="333"/>
      <c r="AQ163" s="310"/>
      <c r="AR163" s="310"/>
      <c r="AS163" s="310"/>
      <c r="AT163" s="310"/>
      <c r="AU163" s="310"/>
      <c r="AV163" s="310"/>
    </row>
    <row r="164" spans="1:48" ht="14.25" hidden="1" customHeight="1" x14ac:dyDescent="0.25">
      <c r="A164" s="379"/>
      <c r="B164" s="83"/>
      <c r="C164" s="321"/>
      <c r="D164" s="318"/>
      <c r="E164" s="321"/>
      <c r="F164" s="318"/>
      <c r="G164" s="321"/>
      <c r="H164" s="324"/>
      <c r="I164" s="321"/>
      <c r="J164" s="321"/>
      <c r="K164" s="327"/>
      <c r="L164" s="321"/>
      <c r="M164" s="313"/>
      <c r="N164" s="339"/>
      <c r="O164" s="336"/>
      <c r="P164" s="336"/>
      <c r="Q164" s="333"/>
      <c r="R164" s="310"/>
      <c r="S164" s="310"/>
      <c r="T164" s="310"/>
      <c r="U164" s="310"/>
      <c r="V164" s="310"/>
      <c r="W164" s="310"/>
      <c r="X164" s="310"/>
      <c r="Y164" s="310"/>
      <c r="Z164" s="310"/>
      <c r="AA164" s="330"/>
      <c r="AB164" s="321"/>
      <c r="AC164" s="318"/>
      <c r="AD164" s="321"/>
      <c r="AE164" s="318"/>
      <c r="AF164" s="321"/>
      <c r="AG164" s="324"/>
      <c r="AH164" s="321"/>
      <c r="AI164" s="321"/>
      <c r="AJ164" s="327"/>
      <c r="AK164" s="321"/>
      <c r="AL164" s="313"/>
      <c r="AM164" s="339"/>
      <c r="AN164" s="336"/>
      <c r="AO164" s="336"/>
      <c r="AP164" s="333"/>
      <c r="AQ164" s="310"/>
      <c r="AR164" s="310"/>
      <c r="AS164" s="310"/>
      <c r="AT164" s="310"/>
      <c r="AU164" s="310"/>
      <c r="AV164" s="310"/>
    </row>
    <row r="165" spans="1:48" ht="14.25" hidden="1" customHeight="1" x14ac:dyDescent="0.25">
      <c r="A165" s="379"/>
      <c r="B165" s="83"/>
      <c r="C165" s="321"/>
      <c r="D165" s="318"/>
      <c r="E165" s="321"/>
      <c r="F165" s="318"/>
      <c r="G165" s="321"/>
      <c r="H165" s="324"/>
      <c r="I165" s="321"/>
      <c r="J165" s="321"/>
      <c r="K165" s="327"/>
      <c r="L165" s="321"/>
      <c r="M165" s="313"/>
      <c r="N165" s="339"/>
      <c r="O165" s="336"/>
      <c r="P165" s="336"/>
      <c r="Q165" s="333"/>
      <c r="R165" s="310"/>
      <c r="S165" s="310"/>
      <c r="T165" s="310"/>
      <c r="U165" s="310"/>
      <c r="V165" s="310"/>
      <c r="W165" s="310"/>
      <c r="X165" s="310"/>
      <c r="Y165" s="310"/>
      <c r="Z165" s="310"/>
      <c r="AA165" s="330"/>
      <c r="AB165" s="321"/>
      <c r="AC165" s="318"/>
      <c r="AD165" s="321"/>
      <c r="AE165" s="318"/>
      <c r="AF165" s="321"/>
      <c r="AG165" s="324"/>
      <c r="AH165" s="321"/>
      <c r="AI165" s="321"/>
      <c r="AJ165" s="327"/>
      <c r="AK165" s="321"/>
      <c r="AL165" s="313"/>
      <c r="AM165" s="339"/>
      <c r="AN165" s="336"/>
      <c r="AO165" s="336"/>
      <c r="AP165" s="333"/>
      <c r="AQ165" s="310"/>
      <c r="AR165" s="310"/>
      <c r="AS165" s="310"/>
      <c r="AT165" s="310"/>
      <c r="AU165" s="310"/>
      <c r="AV165" s="310"/>
    </row>
    <row r="166" spans="1:48" ht="14.25" hidden="1" customHeight="1" x14ac:dyDescent="0.25">
      <c r="A166" s="379"/>
      <c r="B166" s="83"/>
      <c r="C166" s="321"/>
      <c r="D166" s="318"/>
      <c r="E166" s="321"/>
      <c r="F166" s="318"/>
      <c r="G166" s="321"/>
      <c r="H166" s="324"/>
      <c r="I166" s="321"/>
      <c r="J166" s="321"/>
      <c r="K166" s="327"/>
      <c r="L166" s="321"/>
      <c r="M166" s="313"/>
      <c r="N166" s="339"/>
      <c r="O166" s="336"/>
      <c r="P166" s="336"/>
      <c r="Q166" s="333"/>
      <c r="R166" s="310"/>
      <c r="S166" s="310"/>
      <c r="T166" s="310"/>
      <c r="U166" s="310"/>
      <c r="V166" s="310"/>
      <c r="W166" s="310"/>
      <c r="X166" s="310"/>
      <c r="Y166" s="310"/>
      <c r="Z166" s="310"/>
      <c r="AA166" s="330"/>
      <c r="AB166" s="321"/>
      <c r="AC166" s="318"/>
      <c r="AD166" s="321"/>
      <c r="AE166" s="318"/>
      <c r="AF166" s="321"/>
      <c r="AG166" s="324"/>
      <c r="AH166" s="321"/>
      <c r="AI166" s="321"/>
      <c r="AJ166" s="327"/>
      <c r="AK166" s="321"/>
      <c r="AL166" s="313"/>
      <c r="AM166" s="339"/>
      <c r="AN166" s="336"/>
      <c r="AO166" s="336"/>
      <c r="AP166" s="333"/>
      <c r="AQ166" s="310"/>
      <c r="AR166" s="310"/>
      <c r="AS166" s="310"/>
      <c r="AT166" s="310"/>
      <c r="AU166" s="310"/>
      <c r="AV166" s="310"/>
    </row>
    <row r="167" spans="1:48" ht="14.25" hidden="1" customHeight="1" x14ac:dyDescent="0.25">
      <c r="A167" s="379"/>
      <c r="B167" s="83"/>
      <c r="C167" s="321"/>
      <c r="D167" s="318"/>
      <c r="E167" s="321"/>
      <c r="F167" s="318"/>
      <c r="G167" s="321"/>
      <c r="H167" s="324"/>
      <c r="I167" s="321"/>
      <c r="J167" s="321"/>
      <c r="K167" s="327"/>
      <c r="L167" s="321"/>
      <c r="M167" s="313"/>
      <c r="N167" s="339"/>
      <c r="O167" s="336"/>
      <c r="P167" s="336"/>
      <c r="Q167" s="333"/>
      <c r="R167" s="310"/>
      <c r="S167" s="310"/>
      <c r="T167" s="310"/>
      <c r="U167" s="310"/>
      <c r="V167" s="310"/>
      <c r="W167" s="310"/>
      <c r="X167" s="310"/>
      <c r="Y167" s="310"/>
      <c r="Z167" s="310"/>
      <c r="AA167" s="330"/>
      <c r="AB167" s="321"/>
      <c r="AC167" s="318"/>
      <c r="AD167" s="321"/>
      <c r="AE167" s="318"/>
      <c r="AF167" s="321"/>
      <c r="AG167" s="324"/>
      <c r="AH167" s="321"/>
      <c r="AI167" s="321"/>
      <c r="AJ167" s="327"/>
      <c r="AK167" s="321"/>
      <c r="AL167" s="313"/>
      <c r="AM167" s="339"/>
      <c r="AN167" s="336"/>
      <c r="AO167" s="336"/>
      <c r="AP167" s="333"/>
      <c r="AQ167" s="310"/>
      <c r="AR167" s="310"/>
      <c r="AS167" s="310"/>
      <c r="AT167" s="310"/>
      <c r="AU167" s="310"/>
      <c r="AV167" s="310"/>
    </row>
    <row r="168" spans="1:48" ht="14.25" hidden="1" customHeight="1" x14ac:dyDescent="0.25">
      <c r="A168" s="379"/>
      <c r="B168" s="83"/>
      <c r="C168" s="321"/>
      <c r="D168" s="318"/>
      <c r="E168" s="321"/>
      <c r="F168" s="318"/>
      <c r="G168" s="321"/>
      <c r="H168" s="324"/>
      <c r="I168" s="321"/>
      <c r="J168" s="321"/>
      <c r="K168" s="327"/>
      <c r="L168" s="321"/>
      <c r="M168" s="313"/>
      <c r="N168" s="339"/>
      <c r="O168" s="336"/>
      <c r="P168" s="336"/>
      <c r="Q168" s="333"/>
      <c r="R168" s="310"/>
      <c r="S168" s="310"/>
      <c r="T168" s="310"/>
      <c r="U168" s="310"/>
      <c r="V168" s="310"/>
      <c r="W168" s="310"/>
      <c r="X168" s="310"/>
      <c r="Y168" s="310"/>
      <c r="Z168" s="310"/>
      <c r="AA168" s="330"/>
      <c r="AB168" s="321"/>
      <c r="AC168" s="318"/>
      <c r="AD168" s="321"/>
      <c r="AE168" s="318"/>
      <c r="AF168" s="321"/>
      <c r="AG168" s="324"/>
      <c r="AH168" s="321"/>
      <c r="AI168" s="321"/>
      <c r="AJ168" s="327"/>
      <c r="AK168" s="321"/>
      <c r="AL168" s="313"/>
      <c r="AM168" s="339"/>
      <c r="AN168" s="336"/>
      <c r="AO168" s="336"/>
      <c r="AP168" s="333"/>
      <c r="AQ168" s="310"/>
      <c r="AR168" s="310"/>
      <c r="AS168" s="310"/>
      <c r="AT168" s="310"/>
      <c r="AU168" s="310"/>
      <c r="AV168" s="310"/>
    </row>
    <row r="169" spans="1:48" ht="14.25" hidden="1" customHeight="1" x14ac:dyDescent="0.25">
      <c r="A169" s="379"/>
      <c r="B169" s="83"/>
      <c r="C169" s="321"/>
      <c r="D169" s="318"/>
      <c r="E169" s="321"/>
      <c r="F169" s="318"/>
      <c r="G169" s="321"/>
      <c r="H169" s="324"/>
      <c r="I169" s="321"/>
      <c r="J169" s="321"/>
      <c r="K169" s="327"/>
      <c r="L169" s="321"/>
      <c r="M169" s="313"/>
      <c r="N169" s="339"/>
      <c r="O169" s="336"/>
      <c r="P169" s="336"/>
      <c r="Q169" s="333"/>
      <c r="R169" s="310"/>
      <c r="S169" s="310"/>
      <c r="T169" s="310"/>
      <c r="U169" s="310"/>
      <c r="V169" s="310"/>
      <c r="W169" s="310"/>
      <c r="X169" s="310"/>
      <c r="Y169" s="310"/>
      <c r="Z169" s="310"/>
      <c r="AA169" s="330"/>
      <c r="AB169" s="321"/>
      <c r="AC169" s="318"/>
      <c r="AD169" s="321"/>
      <c r="AE169" s="318"/>
      <c r="AF169" s="321"/>
      <c r="AG169" s="324"/>
      <c r="AH169" s="321"/>
      <c r="AI169" s="321"/>
      <c r="AJ169" s="327"/>
      <c r="AK169" s="321"/>
      <c r="AL169" s="313"/>
      <c r="AM169" s="339"/>
      <c r="AN169" s="336"/>
      <c r="AO169" s="336"/>
      <c r="AP169" s="333"/>
      <c r="AQ169" s="310"/>
      <c r="AR169" s="310"/>
      <c r="AS169" s="310"/>
      <c r="AT169" s="310"/>
      <c r="AU169" s="310"/>
      <c r="AV169" s="310"/>
    </row>
    <row r="170" spans="1:48" ht="15" hidden="1" customHeight="1" thickBot="1" x14ac:dyDescent="0.3">
      <c r="A170" s="379"/>
      <c r="B170" s="84"/>
      <c r="C170" s="322"/>
      <c r="D170" s="319"/>
      <c r="E170" s="322"/>
      <c r="F170" s="319"/>
      <c r="G170" s="322"/>
      <c r="H170" s="325"/>
      <c r="I170" s="322"/>
      <c r="J170" s="322"/>
      <c r="K170" s="328"/>
      <c r="L170" s="322"/>
      <c r="M170" s="314"/>
      <c r="N170" s="340"/>
      <c r="O170" s="337"/>
      <c r="P170" s="337"/>
      <c r="Q170" s="334"/>
      <c r="R170" s="311"/>
      <c r="S170" s="311"/>
      <c r="T170" s="311"/>
      <c r="U170" s="311"/>
      <c r="V170" s="311"/>
      <c r="W170" s="311"/>
      <c r="X170" s="311"/>
      <c r="Y170" s="311"/>
      <c r="Z170" s="311"/>
      <c r="AA170" s="331"/>
      <c r="AB170" s="322"/>
      <c r="AC170" s="319"/>
      <c r="AD170" s="322"/>
      <c r="AE170" s="319"/>
      <c r="AF170" s="322"/>
      <c r="AG170" s="325"/>
      <c r="AH170" s="322"/>
      <c r="AI170" s="322"/>
      <c r="AJ170" s="328"/>
      <c r="AK170" s="322"/>
      <c r="AL170" s="314"/>
      <c r="AM170" s="340"/>
      <c r="AN170" s="337"/>
      <c r="AO170" s="337"/>
      <c r="AP170" s="334"/>
      <c r="AQ170" s="311"/>
      <c r="AR170" s="311"/>
      <c r="AS170" s="311"/>
      <c r="AT170" s="311"/>
      <c r="AU170" s="311"/>
      <c r="AV170" s="311"/>
    </row>
    <row r="171" spans="1:48" ht="14.25" hidden="1" customHeight="1" x14ac:dyDescent="0.25">
      <c r="A171" s="379" t="s">
        <v>160</v>
      </c>
      <c r="B171" s="82"/>
      <c r="C171" s="320"/>
      <c r="D171" s="317"/>
      <c r="E171" s="320"/>
      <c r="F171" s="317"/>
      <c r="G171" s="320"/>
      <c r="H171" s="323"/>
      <c r="I171" s="320"/>
      <c r="J171" s="320"/>
      <c r="K171" s="326"/>
      <c r="L171" s="320"/>
      <c r="M171" s="312"/>
      <c r="N171" s="338"/>
      <c r="O171" s="335"/>
      <c r="P171" s="335"/>
      <c r="Q171" s="332"/>
      <c r="R171" s="309"/>
      <c r="S171" s="309"/>
      <c r="T171" s="309"/>
      <c r="U171" s="309"/>
      <c r="V171" s="309"/>
      <c r="W171" s="309"/>
      <c r="X171" s="309"/>
      <c r="Y171" s="309"/>
      <c r="Z171" s="309"/>
      <c r="AA171" s="329"/>
      <c r="AB171" s="320"/>
      <c r="AC171" s="317"/>
      <c r="AD171" s="320"/>
      <c r="AE171" s="317"/>
      <c r="AF171" s="320"/>
      <c r="AG171" s="323"/>
      <c r="AH171" s="320"/>
      <c r="AI171" s="320"/>
      <c r="AJ171" s="326"/>
      <c r="AK171" s="320"/>
      <c r="AL171" s="312"/>
      <c r="AM171" s="338"/>
      <c r="AN171" s="335"/>
      <c r="AO171" s="335"/>
      <c r="AP171" s="332"/>
      <c r="AQ171" s="309"/>
      <c r="AR171" s="309"/>
      <c r="AS171" s="309"/>
      <c r="AT171" s="309"/>
      <c r="AU171" s="309"/>
      <c r="AV171" s="309"/>
    </row>
    <row r="172" spans="1:48" ht="14.25" hidden="1" customHeight="1" x14ac:dyDescent="0.25">
      <c r="A172" s="379"/>
      <c r="B172" s="83"/>
      <c r="C172" s="321"/>
      <c r="D172" s="318"/>
      <c r="E172" s="321"/>
      <c r="F172" s="318"/>
      <c r="G172" s="321"/>
      <c r="H172" s="324"/>
      <c r="I172" s="321"/>
      <c r="J172" s="321"/>
      <c r="K172" s="327"/>
      <c r="L172" s="321"/>
      <c r="M172" s="313"/>
      <c r="N172" s="339"/>
      <c r="O172" s="336"/>
      <c r="P172" s="336"/>
      <c r="Q172" s="333"/>
      <c r="R172" s="310"/>
      <c r="S172" s="310"/>
      <c r="T172" s="310"/>
      <c r="U172" s="310"/>
      <c r="V172" s="310"/>
      <c r="W172" s="310"/>
      <c r="X172" s="310"/>
      <c r="Y172" s="310"/>
      <c r="Z172" s="310"/>
      <c r="AA172" s="330"/>
      <c r="AB172" s="321"/>
      <c r="AC172" s="318"/>
      <c r="AD172" s="321"/>
      <c r="AE172" s="318"/>
      <c r="AF172" s="321"/>
      <c r="AG172" s="324"/>
      <c r="AH172" s="321"/>
      <c r="AI172" s="321"/>
      <c r="AJ172" s="327"/>
      <c r="AK172" s="321"/>
      <c r="AL172" s="313"/>
      <c r="AM172" s="339"/>
      <c r="AN172" s="336"/>
      <c r="AO172" s="336"/>
      <c r="AP172" s="333"/>
      <c r="AQ172" s="310"/>
      <c r="AR172" s="310"/>
      <c r="AS172" s="310"/>
      <c r="AT172" s="310"/>
      <c r="AU172" s="310"/>
      <c r="AV172" s="310"/>
    </row>
    <row r="173" spans="1:48" ht="14.25" hidden="1" customHeight="1" x14ac:dyDescent="0.25">
      <c r="A173" s="379"/>
      <c r="B173" s="83"/>
      <c r="C173" s="321"/>
      <c r="D173" s="318"/>
      <c r="E173" s="321"/>
      <c r="F173" s="318"/>
      <c r="G173" s="321"/>
      <c r="H173" s="324"/>
      <c r="I173" s="321"/>
      <c r="J173" s="321"/>
      <c r="K173" s="327"/>
      <c r="L173" s="321"/>
      <c r="M173" s="313"/>
      <c r="N173" s="339"/>
      <c r="O173" s="336"/>
      <c r="P173" s="336"/>
      <c r="Q173" s="333"/>
      <c r="R173" s="310"/>
      <c r="S173" s="310"/>
      <c r="T173" s="310"/>
      <c r="U173" s="310"/>
      <c r="V173" s="310"/>
      <c r="W173" s="310"/>
      <c r="X173" s="310"/>
      <c r="Y173" s="310"/>
      <c r="Z173" s="310"/>
      <c r="AA173" s="330"/>
      <c r="AB173" s="321"/>
      <c r="AC173" s="318"/>
      <c r="AD173" s="321"/>
      <c r="AE173" s="318"/>
      <c r="AF173" s="321"/>
      <c r="AG173" s="324"/>
      <c r="AH173" s="321"/>
      <c r="AI173" s="321"/>
      <c r="AJ173" s="327"/>
      <c r="AK173" s="321"/>
      <c r="AL173" s="313"/>
      <c r="AM173" s="339"/>
      <c r="AN173" s="336"/>
      <c r="AO173" s="336"/>
      <c r="AP173" s="333"/>
      <c r="AQ173" s="310"/>
      <c r="AR173" s="310"/>
      <c r="AS173" s="310"/>
      <c r="AT173" s="310"/>
      <c r="AU173" s="310"/>
      <c r="AV173" s="310"/>
    </row>
    <row r="174" spans="1:48" ht="14.25" hidden="1" customHeight="1" x14ac:dyDescent="0.25">
      <c r="A174" s="379"/>
      <c r="B174" s="83"/>
      <c r="C174" s="321"/>
      <c r="D174" s="318"/>
      <c r="E174" s="321"/>
      <c r="F174" s="318"/>
      <c r="G174" s="321"/>
      <c r="H174" s="324"/>
      <c r="I174" s="321"/>
      <c r="J174" s="321"/>
      <c r="K174" s="327"/>
      <c r="L174" s="321"/>
      <c r="M174" s="313"/>
      <c r="N174" s="339"/>
      <c r="O174" s="336"/>
      <c r="P174" s="336"/>
      <c r="Q174" s="333"/>
      <c r="R174" s="310"/>
      <c r="S174" s="310"/>
      <c r="T174" s="310"/>
      <c r="U174" s="310"/>
      <c r="V174" s="310"/>
      <c r="W174" s="310"/>
      <c r="X174" s="310"/>
      <c r="Y174" s="310"/>
      <c r="Z174" s="310"/>
      <c r="AA174" s="330"/>
      <c r="AB174" s="321"/>
      <c r="AC174" s="318"/>
      <c r="AD174" s="321"/>
      <c r="AE174" s="318"/>
      <c r="AF174" s="321"/>
      <c r="AG174" s="324"/>
      <c r="AH174" s="321"/>
      <c r="AI174" s="321"/>
      <c r="AJ174" s="327"/>
      <c r="AK174" s="321"/>
      <c r="AL174" s="313"/>
      <c r="AM174" s="339"/>
      <c r="AN174" s="336"/>
      <c r="AO174" s="336"/>
      <c r="AP174" s="333"/>
      <c r="AQ174" s="310"/>
      <c r="AR174" s="310"/>
      <c r="AS174" s="310"/>
      <c r="AT174" s="310"/>
      <c r="AU174" s="310"/>
      <c r="AV174" s="310"/>
    </row>
    <row r="175" spans="1:48" ht="14.25" hidden="1" customHeight="1" x14ac:dyDescent="0.25">
      <c r="A175" s="379"/>
      <c r="B175" s="83"/>
      <c r="C175" s="321"/>
      <c r="D175" s="318"/>
      <c r="E175" s="321"/>
      <c r="F175" s="318"/>
      <c r="G175" s="321"/>
      <c r="H175" s="324"/>
      <c r="I175" s="321"/>
      <c r="J175" s="321"/>
      <c r="K175" s="327"/>
      <c r="L175" s="321"/>
      <c r="M175" s="313"/>
      <c r="N175" s="339"/>
      <c r="O175" s="336"/>
      <c r="P175" s="336"/>
      <c r="Q175" s="333"/>
      <c r="R175" s="310"/>
      <c r="S175" s="310"/>
      <c r="T175" s="310"/>
      <c r="U175" s="310"/>
      <c r="V175" s="310"/>
      <c r="W175" s="310"/>
      <c r="X175" s="310"/>
      <c r="Y175" s="310"/>
      <c r="Z175" s="310"/>
      <c r="AA175" s="330"/>
      <c r="AB175" s="321"/>
      <c r="AC175" s="318"/>
      <c r="AD175" s="321"/>
      <c r="AE175" s="318"/>
      <c r="AF175" s="321"/>
      <c r="AG175" s="324"/>
      <c r="AH175" s="321"/>
      <c r="AI175" s="321"/>
      <c r="AJ175" s="327"/>
      <c r="AK175" s="321"/>
      <c r="AL175" s="313"/>
      <c r="AM175" s="339"/>
      <c r="AN175" s="336"/>
      <c r="AO175" s="336"/>
      <c r="AP175" s="333"/>
      <c r="AQ175" s="310"/>
      <c r="AR175" s="310"/>
      <c r="AS175" s="310"/>
      <c r="AT175" s="310"/>
      <c r="AU175" s="310"/>
      <c r="AV175" s="310"/>
    </row>
    <row r="176" spans="1:48" ht="14.25" hidden="1" customHeight="1" x14ac:dyDescent="0.25">
      <c r="A176" s="379"/>
      <c r="B176" s="83"/>
      <c r="C176" s="321"/>
      <c r="D176" s="318"/>
      <c r="E176" s="321"/>
      <c r="F176" s="318"/>
      <c r="G176" s="321"/>
      <c r="H176" s="324"/>
      <c r="I176" s="321"/>
      <c r="J176" s="321"/>
      <c r="K176" s="327"/>
      <c r="L176" s="321"/>
      <c r="M176" s="313"/>
      <c r="N176" s="339"/>
      <c r="O176" s="336"/>
      <c r="P176" s="336"/>
      <c r="Q176" s="333"/>
      <c r="R176" s="310"/>
      <c r="S176" s="310"/>
      <c r="T176" s="310"/>
      <c r="U176" s="310"/>
      <c r="V176" s="310"/>
      <c r="W176" s="310"/>
      <c r="X176" s="310"/>
      <c r="Y176" s="310"/>
      <c r="Z176" s="310"/>
      <c r="AA176" s="330"/>
      <c r="AB176" s="321"/>
      <c r="AC176" s="318"/>
      <c r="AD176" s="321"/>
      <c r="AE176" s="318"/>
      <c r="AF176" s="321"/>
      <c r="AG176" s="324"/>
      <c r="AH176" s="321"/>
      <c r="AI176" s="321"/>
      <c r="AJ176" s="327"/>
      <c r="AK176" s="321"/>
      <c r="AL176" s="313"/>
      <c r="AM176" s="339"/>
      <c r="AN176" s="336"/>
      <c r="AO176" s="336"/>
      <c r="AP176" s="333"/>
      <c r="AQ176" s="310"/>
      <c r="AR176" s="310"/>
      <c r="AS176" s="310"/>
      <c r="AT176" s="310"/>
      <c r="AU176" s="310"/>
      <c r="AV176" s="310"/>
    </row>
    <row r="177" spans="1:48" ht="14.25" hidden="1" customHeight="1" x14ac:dyDescent="0.25">
      <c r="A177" s="379"/>
      <c r="B177" s="83"/>
      <c r="C177" s="321"/>
      <c r="D177" s="318"/>
      <c r="E177" s="321"/>
      <c r="F177" s="318"/>
      <c r="G177" s="321"/>
      <c r="H177" s="324"/>
      <c r="I177" s="321"/>
      <c r="J177" s="321"/>
      <c r="K177" s="327"/>
      <c r="L177" s="321"/>
      <c r="M177" s="313"/>
      <c r="N177" s="339"/>
      <c r="O177" s="336"/>
      <c r="P177" s="336"/>
      <c r="Q177" s="333"/>
      <c r="R177" s="310"/>
      <c r="S177" s="310"/>
      <c r="T177" s="310"/>
      <c r="U177" s="310"/>
      <c r="V177" s="310"/>
      <c r="W177" s="310"/>
      <c r="X177" s="310"/>
      <c r="Y177" s="310"/>
      <c r="Z177" s="310"/>
      <c r="AA177" s="330"/>
      <c r="AB177" s="321"/>
      <c r="AC177" s="318"/>
      <c r="AD177" s="321"/>
      <c r="AE177" s="318"/>
      <c r="AF177" s="321"/>
      <c r="AG177" s="324"/>
      <c r="AH177" s="321"/>
      <c r="AI177" s="321"/>
      <c r="AJ177" s="327"/>
      <c r="AK177" s="321"/>
      <c r="AL177" s="313"/>
      <c r="AM177" s="339"/>
      <c r="AN177" s="336"/>
      <c r="AO177" s="336"/>
      <c r="AP177" s="333"/>
      <c r="AQ177" s="310"/>
      <c r="AR177" s="310"/>
      <c r="AS177" s="310"/>
      <c r="AT177" s="310"/>
      <c r="AU177" s="310"/>
      <c r="AV177" s="310"/>
    </row>
    <row r="178" spans="1:48" ht="14.25" hidden="1" customHeight="1" x14ac:dyDescent="0.25">
      <c r="A178" s="379"/>
      <c r="B178" s="83"/>
      <c r="C178" s="321"/>
      <c r="D178" s="318"/>
      <c r="E178" s="321"/>
      <c r="F178" s="318"/>
      <c r="G178" s="321"/>
      <c r="H178" s="324"/>
      <c r="I178" s="321"/>
      <c r="J178" s="321"/>
      <c r="K178" s="327"/>
      <c r="L178" s="321"/>
      <c r="M178" s="313"/>
      <c r="N178" s="339"/>
      <c r="O178" s="336"/>
      <c r="P178" s="336"/>
      <c r="Q178" s="333"/>
      <c r="R178" s="310"/>
      <c r="S178" s="310"/>
      <c r="T178" s="310"/>
      <c r="U178" s="310"/>
      <c r="V178" s="310"/>
      <c r="W178" s="310"/>
      <c r="X178" s="310"/>
      <c r="Y178" s="310"/>
      <c r="Z178" s="310"/>
      <c r="AA178" s="330"/>
      <c r="AB178" s="321"/>
      <c r="AC178" s="318"/>
      <c r="AD178" s="321"/>
      <c r="AE178" s="318"/>
      <c r="AF178" s="321"/>
      <c r="AG178" s="324"/>
      <c r="AH178" s="321"/>
      <c r="AI178" s="321"/>
      <c r="AJ178" s="327"/>
      <c r="AK178" s="321"/>
      <c r="AL178" s="313"/>
      <c r="AM178" s="339"/>
      <c r="AN178" s="336"/>
      <c r="AO178" s="336"/>
      <c r="AP178" s="333"/>
      <c r="AQ178" s="310"/>
      <c r="AR178" s="310"/>
      <c r="AS178" s="310"/>
      <c r="AT178" s="310"/>
      <c r="AU178" s="310"/>
      <c r="AV178" s="310"/>
    </row>
    <row r="179" spans="1:48" ht="15" hidden="1" customHeight="1" thickBot="1" x14ac:dyDescent="0.3">
      <c r="A179" s="434"/>
      <c r="B179" s="84"/>
      <c r="C179" s="322"/>
      <c r="D179" s="319"/>
      <c r="E179" s="322"/>
      <c r="F179" s="319"/>
      <c r="G179" s="322"/>
      <c r="H179" s="325"/>
      <c r="I179" s="322"/>
      <c r="J179" s="322"/>
      <c r="K179" s="328"/>
      <c r="L179" s="322"/>
      <c r="M179" s="314"/>
      <c r="N179" s="340"/>
      <c r="O179" s="337"/>
      <c r="P179" s="337"/>
      <c r="Q179" s="334"/>
      <c r="R179" s="311"/>
      <c r="S179" s="311"/>
      <c r="T179" s="311"/>
      <c r="U179" s="311"/>
      <c r="V179" s="311"/>
      <c r="W179" s="311"/>
      <c r="X179" s="311"/>
      <c r="Y179" s="311"/>
      <c r="Z179" s="311"/>
      <c r="AA179" s="331"/>
      <c r="AB179" s="322"/>
      <c r="AC179" s="319"/>
      <c r="AD179" s="322"/>
      <c r="AE179" s="319"/>
      <c r="AF179" s="322"/>
      <c r="AG179" s="325"/>
      <c r="AH179" s="322"/>
      <c r="AI179" s="322"/>
      <c r="AJ179" s="328"/>
      <c r="AK179" s="322"/>
      <c r="AL179" s="314"/>
      <c r="AM179" s="340"/>
      <c r="AN179" s="337"/>
      <c r="AO179" s="337"/>
      <c r="AP179" s="334"/>
      <c r="AQ179" s="311"/>
      <c r="AR179" s="311"/>
      <c r="AS179" s="311"/>
      <c r="AT179" s="311"/>
      <c r="AU179" s="311"/>
      <c r="AV179" s="311"/>
    </row>
    <row r="180" spans="1:48" ht="14.25" hidden="1" customHeight="1" x14ac:dyDescent="0.25">
      <c r="A180" s="379" t="s">
        <v>161</v>
      </c>
      <c r="B180" s="82"/>
      <c r="C180" s="320"/>
      <c r="D180" s="317"/>
      <c r="E180" s="320"/>
      <c r="F180" s="317"/>
      <c r="G180" s="320"/>
      <c r="H180" s="323"/>
      <c r="I180" s="320"/>
      <c r="J180" s="320"/>
      <c r="K180" s="326"/>
      <c r="L180" s="320"/>
      <c r="M180" s="312"/>
      <c r="N180" s="338"/>
      <c r="O180" s="335"/>
      <c r="P180" s="335"/>
      <c r="Q180" s="332"/>
      <c r="R180" s="309"/>
      <c r="S180" s="309"/>
      <c r="T180" s="309"/>
      <c r="U180" s="309"/>
      <c r="V180" s="309"/>
      <c r="W180" s="309"/>
      <c r="X180" s="309"/>
      <c r="Y180" s="309"/>
      <c r="Z180" s="309"/>
      <c r="AA180" s="329"/>
      <c r="AB180" s="320"/>
      <c r="AC180" s="317"/>
      <c r="AD180" s="320"/>
      <c r="AE180" s="317"/>
      <c r="AF180" s="320"/>
      <c r="AG180" s="323"/>
      <c r="AH180" s="320"/>
      <c r="AI180" s="320"/>
      <c r="AJ180" s="326"/>
      <c r="AK180" s="320"/>
      <c r="AL180" s="312"/>
      <c r="AM180" s="338"/>
      <c r="AN180" s="335"/>
      <c r="AO180" s="335"/>
      <c r="AP180" s="332"/>
      <c r="AQ180" s="309"/>
      <c r="AR180" s="309"/>
      <c r="AS180" s="309"/>
      <c r="AT180" s="309"/>
      <c r="AU180" s="309"/>
      <c r="AV180" s="309"/>
    </row>
    <row r="181" spans="1:48" ht="14.25" hidden="1" customHeight="1" x14ac:dyDescent="0.25">
      <c r="A181" s="379"/>
      <c r="B181" s="83"/>
      <c r="C181" s="321"/>
      <c r="D181" s="318"/>
      <c r="E181" s="321"/>
      <c r="F181" s="318"/>
      <c r="G181" s="321"/>
      <c r="H181" s="324"/>
      <c r="I181" s="321"/>
      <c r="J181" s="321"/>
      <c r="K181" s="327"/>
      <c r="L181" s="321"/>
      <c r="M181" s="313"/>
      <c r="N181" s="339"/>
      <c r="O181" s="336"/>
      <c r="P181" s="336"/>
      <c r="Q181" s="333"/>
      <c r="R181" s="310"/>
      <c r="S181" s="310"/>
      <c r="T181" s="310"/>
      <c r="U181" s="310"/>
      <c r="V181" s="310"/>
      <c r="W181" s="310"/>
      <c r="X181" s="310"/>
      <c r="Y181" s="310"/>
      <c r="Z181" s="310"/>
      <c r="AA181" s="330"/>
      <c r="AB181" s="321"/>
      <c r="AC181" s="318"/>
      <c r="AD181" s="321"/>
      <c r="AE181" s="318"/>
      <c r="AF181" s="321"/>
      <c r="AG181" s="324"/>
      <c r="AH181" s="321"/>
      <c r="AI181" s="321"/>
      <c r="AJ181" s="327"/>
      <c r="AK181" s="321"/>
      <c r="AL181" s="313"/>
      <c r="AM181" s="339"/>
      <c r="AN181" s="336"/>
      <c r="AO181" s="336"/>
      <c r="AP181" s="333"/>
      <c r="AQ181" s="310"/>
      <c r="AR181" s="310"/>
      <c r="AS181" s="310"/>
      <c r="AT181" s="310"/>
      <c r="AU181" s="310"/>
      <c r="AV181" s="310"/>
    </row>
    <row r="182" spans="1:48" ht="14.25" hidden="1" customHeight="1" x14ac:dyDescent="0.25">
      <c r="A182" s="379"/>
      <c r="B182" s="83"/>
      <c r="C182" s="321"/>
      <c r="D182" s="318"/>
      <c r="E182" s="321"/>
      <c r="F182" s="318"/>
      <c r="G182" s="321"/>
      <c r="H182" s="324"/>
      <c r="I182" s="321"/>
      <c r="J182" s="321"/>
      <c r="K182" s="327"/>
      <c r="L182" s="321"/>
      <c r="M182" s="313"/>
      <c r="N182" s="339"/>
      <c r="O182" s="336"/>
      <c r="P182" s="336"/>
      <c r="Q182" s="333"/>
      <c r="R182" s="310"/>
      <c r="S182" s="310"/>
      <c r="T182" s="310"/>
      <c r="U182" s="310"/>
      <c r="V182" s="310"/>
      <c r="W182" s="310"/>
      <c r="X182" s="310"/>
      <c r="Y182" s="310"/>
      <c r="Z182" s="310"/>
      <c r="AA182" s="330"/>
      <c r="AB182" s="321"/>
      <c r="AC182" s="318"/>
      <c r="AD182" s="321"/>
      <c r="AE182" s="318"/>
      <c r="AF182" s="321"/>
      <c r="AG182" s="324"/>
      <c r="AH182" s="321"/>
      <c r="AI182" s="321"/>
      <c r="AJ182" s="327"/>
      <c r="AK182" s="321"/>
      <c r="AL182" s="313"/>
      <c r="AM182" s="339"/>
      <c r="AN182" s="336"/>
      <c r="AO182" s="336"/>
      <c r="AP182" s="333"/>
      <c r="AQ182" s="310"/>
      <c r="AR182" s="310"/>
      <c r="AS182" s="310"/>
      <c r="AT182" s="310"/>
      <c r="AU182" s="310"/>
      <c r="AV182" s="310"/>
    </row>
    <row r="183" spans="1:48" ht="14.25" hidden="1" customHeight="1" x14ac:dyDescent="0.25">
      <c r="A183" s="379"/>
      <c r="B183" s="83"/>
      <c r="C183" s="321"/>
      <c r="D183" s="318"/>
      <c r="E183" s="321"/>
      <c r="F183" s="318"/>
      <c r="G183" s="321"/>
      <c r="H183" s="324"/>
      <c r="I183" s="321"/>
      <c r="J183" s="321"/>
      <c r="K183" s="327"/>
      <c r="L183" s="321"/>
      <c r="M183" s="313"/>
      <c r="N183" s="339"/>
      <c r="O183" s="336"/>
      <c r="P183" s="336"/>
      <c r="Q183" s="333"/>
      <c r="R183" s="310"/>
      <c r="S183" s="310"/>
      <c r="T183" s="310"/>
      <c r="U183" s="310"/>
      <c r="V183" s="310"/>
      <c r="W183" s="310"/>
      <c r="X183" s="310"/>
      <c r="Y183" s="310"/>
      <c r="Z183" s="310"/>
      <c r="AA183" s="330"/>
      <c r="AB183" s="321"/>
      <c r="AC183" s="318"/>
      <c r="AD183" s="321"/>
      <c r="AE183" s="318"/>
      <c r="AF183" s="321"/>
      <c r="AG183" s="324"/>
      <c r="AH183" s="321"/>
      <c r="AI183" s="321"/>
      <c r="AJ183" s="327"/>
      <c r="AK183" s="321"/>
      <c r="AL183" s="313"/>
      <c r="AM183" s="339"/>
      <c r="AN183" s="336"/>
      <c r="AO183" s="336"/>
      <c r="AP183" s="333"/>
      <c r="AQ183" s="310"/>
      <c r="AR183" s="310"/>
      <c r="AS183" s="310"/>
      <c r="AT183" s="310"/>
      <c r="AU183" s="310"/>
      <c r="AV183" s="310"/>
    </row>
    <row r="184" spans="1:48" ht="14.25" hidden="1" customHeight="1" x14ac:dyDescent="0.25">
      <c r="A184" s="379"/>
      <c r="B184" s="83"/>
      <c r="C184" s="321"/>
      <c r="D184" s="318"/>
      <c r="E184" s="321"/>
      <c r="F184" s="318"/>
      <c r="G184" s="321"/>
      <c r="H184" s="324"/>
      <c r="I184" s="321"/>
      <c r="J184" s="321"/>
      <c r="K184" s="327"/>
      <c r="L184" s="321"/>
      <c r="M184" s="313"/>
      <c r="N184" s="339"/>
      <c r="O184" s="336"/>
      <c r="P184" s="336"/>
      <c r="Q184" s="333"/>
      <c r="R184" s="310"/>
      <c r="S184" s="310"/>
      <c r="T184" s="310"/>
      <c r="U184" s="310"/>
      <c r="V184" s="310"/>
      <c r="W184" s="310"/>
      <c r="X184" s="310"/>
      <c r="Y184" s="310"/>
      <c r="Z184" s="310"/>
      <c r="AA184" s="330"/>
      <c r="AB184" s="321"/>
      <c r="AC184" s="318"/>
      <c r="AD184" s="321"/>
      <c r="AE184" s="318"/>
      <c r="AF184" s="321"/>
      <c r="AG184" s="324"/>
      <c r="AH184" s="321"/>
      <c r="AI184" s="321"/>
      <c r="AJ184" s="327"/>
      <c r="AK184" s="321"/>
      <c r="AL184" s="313"/>
      <c r="AM184" s="339"/>
      <c r="AN184" s="336"/>
      <c r="AO184" s="336"/>
      <c r="AP184" s="333"/>
      <c r="AQ184" s="310"/>
      <c r="AR184" s="310"/>
      <c r="AS184" s="310"/>
      <c r="AT184" s="310"/>
      <c r="AU184" s="310"/>
      <c r="AV184" s="310"/>
    </row>
    <row r="185" spans="1:48" ht="14.25" hidden="1" customHeight="1" x14ac:dyDescent="0.25">
      <c r="A185" s="379"/>
      <c r="B185" s="83"/>
      <c r="C185" s="321"/>
      <c r="D185" s="318"/>
      <c r="E185" s="321"/>
      <c r="F185" s="318"/>
      <c r="G185" s="321"/>
      <c r="H185" s="324"/>
      <c r="I185" s="321"/>
      <c r="J185" s="321"/>
      <c r="K185" s="327"/>
      <c r="L185" s="321"/>
      <c r="M185" s="313"/>
      <c r="N185" s="339"/>
      <c r="O185" s="336"/>
      <c r="P185" s="336"/>
      <c r="Q185" s="333"/>
      <c r="R185" s="310"/>
      <c r="S185" s="310"/>
      <c r="T185" s="310"/>
      <c r="U185" s="310"/>
      <c r="V185" s="310"/>
      <c r="W185" s="310"/>
      <c r="X185" s="310"/>
      <c r="Y185" s="310"/>
      <c r="Z185" s="310"/>
      <c r="AA185" s="330"/>
      <c r="AB185" s="321"/>
      <c r="AC185" s="318"/>
      <c r="AD185" s="321"/>
      <c r="AE185" s="318"/>
      <c r="AF185" s="321"/>
      <c r="AG185" s="324"/>
      <c r="AH185" s="321"/>
      <c r="AI185" s="321"/>
      <c r="AJ185" s="327"/>
      <c r="AK185" s="321"/>
      <c r="AL185" s="313"/>
      <c r="AM185" s="339"/>
      <c r="AN185" s="336"/>
      <c r="AO185" s="336"/>
      <c r="AP185" s="333"/>
      <c r="AQ185" s="310"/>
      <c r="AR185" s="310"/>
      <c r="AS185" s="310"/>
      <c r="AT185" s="310"/>
      <c r="AU185" s="310"/>
      <c r="AV185" s="310"/>
    </row>
    <row r="186" spans="1:48" ht="14.25" hidden="1" customHeight="1" x14ac:dyDescent="0.25">
      <c r="A186" s="379"/>
      <c r="B186" s="83"/>
      <c r="C186" s="321"/>
      <c r="D186" s="318"/>
      <c r="E186" s="321"/>
      <c r="F186" s="318"/>
      <c r="G186" s="321"/>
      <c r="H186" s="324"/>
      <c r="I186" s="321"/>
      <c r="J186" s="321"/>
      <c r="K186" s="327"/>
      <c r="L186" s="321"/>
      <c r="M186" s="313"/>
      <c r="N186" s="339"/>
      <c r="O186" s="336"/>
      <c r="P186" s="336"/>
      <c r="Q186" s="333"/>
      <c r="R186" s="310"/>
      <c r="S186" s="310"/>
      <c r="T186" s="310"/>
      <c r="U186" s="310"/>
      <c r="V186" s="310"/>
      <c r="W186" s="310"/>
      <c r="X186" s="310"/>
      <c r="Y186" s="310"/>
      <c r="Z186" s="310"/>
      <c r="AA186" s="330"/>
      <c r="AB186" s="321"/>
      <c r="AC186" s="318"/>
      <c r="AD186" s="321"/>
      <c r="AE186" s="318"/>
      <c r="AF186" s="321"/>
      <c r="AG186" s="324"/>
      <c r="AH186" s="321"/>
      <c r="AI186" s="321"/>
      <c r="AJ186" s="327"/>
      <c r="AK186" s="321"/>
      <c r="AL186" s="313"/>
      <c r="AM186" s="339"/>
      <c r="AN186" s="336"/>
      <c r="AO186" s="336"/>
      <c r="AP186" s="333"/>
      <c r="AQ186" s="310"/>
      <c r="AR186" s="310"/>
      <c r="AS186" s="310"/>
      <c r="AT186" s="310"/>
      <c r="AU186" s="310"/>
      <c r="AV186" s="310"/>
    </row>
    <row r="187" spans="1:48" ht="14.25" hidden="1" customHeight="1" x14ac:dyDescent="0.25">
      <c r="A187" s="379"/>
      <c r="B187" s="83"/>
      <c r="C187" s="321"/>
      <c r="D187" s="318"/>
      <c r="E187" s="321"/>
      <c r="F187" s="318"/>
      <c r="G187" s="321"/>
      <c r="H187" s="324"/>
      <c r="I187" s="321"/>
      <c r="J187" s="321"/>
      <c r="K187" s="327"/>
      <c r="L187" s="321"/>
      <c r="M187" s="313"/>
      <c r="N187" s="339"/>
      <c r="O187" s="336"/>
      <c r="P187" s="336"/>
      <c r="Q187" s="333"/>
      <c r="R187" s="310"/>
      <c r="S187" s="310"/>
      <c r="T187" s="310"/>
      <c r="U187" s="310"/>
      <c r="V187" s="310"/>
      <c r="W187" s="310"/>
      <c r="X187" s="310"/>
      <c r="Y187" s="310"/>
      <c r="Z187" s="310"/>
      <c r="AA187" s="330"/>
      <c r="AB187" s="321"/>
      <c r="AC187" s="318"/>
      <c r="AD187" s="321"/>
      <c r="AE187" s="318"/>
      <c r="AF187" s="321"/>
      <c r="AG187" s="324"/>
      <c r="AH187" s="321"/>
      <c r="AI187" s="321"/>
      <c r="AJ187" s="327"/>
      <c r="AK187" s="321"/>
      <c r="AL187" s="313"/>
      <c r="AM187" s="339"/>
      <c r="AN187" s="336"/>
      <c r="AO187" s="336"/>
      <c r="AP187" s="333"/>
      <c r="AQ187" s="310"/>
      <c r="AR187" s="310"/>
      <c r="AS187" s="310"/>
      <c r="AT187" s="310"/>
      <c r="AU187" s="310"/>
      <c r="AV187" s="310"/>
    </row>
    <row r="188" spans="1:48" ht="15" hidden="1" customHeight="1" thickBot="1" x14ac:dyDescent="0.3">
      <c r="A188" s="379"/>
      <c r="B188" s="84"/>
      <c r="C188" s="322"/>
      <c r="D188" s="319"/>
      <c r="E188" s="322"/>
      <c r="F188" s="319"/>
      <c r="G188" s="322"/>
      <c r="H188" s="325"/>
      <c r="I188" s="322"/>
      <c r="J188" s="322"/>
      <c r="K188" s="328"/>
      <c r="L188" s="322"/>
      <c r="M188" s="314"/>
      <c r="N188" s="340"/>
      <c r="O188" s="337"/>
      <c r="P188" s="337"/>
      <c r="Q188" s="334"/>
      <c r="R188" s="311"/>
      <c r="S188" s="311"/>
      <c r="T188" s="311"/>
      <c r="U188" s="311"/>
      <c r="V188" s="311"/>
      <c r="W188" s="311"/>
      <c r="X188" s="311"/>
      <c r="Y188" s="311"/>
      <c r="Z188" s="311"/>
      <c r="AA188" s="331"/>
      <c r="AB188" s="322"/>
      <c r="AC188" s="319"/>
      <c r="AD188" s="322"/>
      <c r="AE188" s="319"/>
      <c r="AF188" s="322"/>
      <c r="AG188" s="325"/>
      <c r="AH188" s="322"/>
      <c r="AI188" s="322"/>
      <c r="AJ188" s="328"/>
      <c r="AK188" s="322"/>
      <c r="AL188" s="314"/>
      <c r="AM188" s="340"/>
      <c r="AN188" s="337"/>
      <c r="AO188" s="337"/>
      <c r="AP188" s="334"/>
      <c r="AQ188" s="311"/>
      <c r="AR188" s="311"/>
      <c r="AS188" s="311"/>
      <c r="AT188" s="311"/>
      <c r="AU188" s="311"/>
      <c r="AV188" s="311"/>
    </row>
    <row r="189" spans="1:48" ht="14.25" hidden="1" customHeight="1" x14ac:dyDescent="0.25">
      <c r="A189" s="379" t="s">
        <v>162</v>
      </c>
      <c r="B189" s="82"/>
      <c r="C189" s="320"/>
      <c r="D189" s="317"/>
      <c r="E189" s="320"/>
      <c r="F189" s="317"/>
      <c r="G189" s="320"/>
      <c r="H189" s="323"/>
      <c r="I189" s="320"/>
      <c r="J189" s="320"/>
      <c r="K189" s="326"/>
      <c r="L189" s="320"/>
      <c r="M189" s="312"/>
      <c r="N189" s="338"/>
      <c r="O189" s="335"/>
      <c r="P189" s="335"/>
      <c r="Q189" s="332"/>
      <c r="R189" s="309"/>
      <c r="S189" s="309"/>
      <c r="T189" s="309"/>
      <c r="U189" s="309"/>
      <c r="V189" s="309"/>
      <c r="W189" s="309"/>
      <c r="X189" s="309"/>
      <c r="Y189" s="309"/>
      <c r="Z189" s="309"/>
      <c r="AA189" s="329"/>
      <c r="AB189" s="320"/>
      <c r="AC189" s="317"/>
      <c r="AD189" s="320"/>
      <c r="AE189" s="317"/>
      <c r="AF189" s="320"/>
      <c r="AG189" s="323"/>
      <c r="AH189" s="320"/>
      <c r="AI189" s="320"/>
      <c r="AJ189" s="326"/>
      <c r="AK189" s="320"/>
      <c r="AL189" s="312"/>
      <c r="AM189" s="338"/>
      <c r="AN189" s="335"/>
      <c r="AO189" s="335"/>
      <c r="AP189" s="332"/>
      <c r="AQ189" s="309"/>
      <c r="AR189" s="309"/>
      <c r="AS189" s="309"/>
      <c r="AT189" s="309"/>
      <c r="AU189" s="309"/>
      <c r="AV189" s="309"/>
    </row>
    <row r="190" spans="1:48" ht="14.25" hidden="1" customHeight="1" x14ac:dyDescent="0.25">
      <c r="A190" s="379"/>
      <c r="B190" s="83"/>
      <c r="C190" s="321"/>
      <c r="D190" s="318"/>
      <c r="E190" s="321"/>
      <c r="F190" s="318"/>
      <c r="G190" s="321"/>
      <c r="H190" s="324"/>
      <c r="I190" s="321"/>
      <c r="J190" s="321"/>
      <c r="K190" s="327"/>
      <c r="L190" s="321"/>
      <c r="M190" s="313"/>
      <c r="N190" s="339"/>
      <c r="O190" s="336"/>
      <c r="P190" s="336"/>
      <c r="Q190" s="333"/>
      <c r="R190" s="310"/>
      <c r="S190" s="310"/>
      <c r="T190" s="310"/>
      <c r="U190" s="310"/>
      <c r="V190" s="310"/>
      <c r="W190" s="310"/>
      <c r="X190" s="310"/>
      <c r="Y190" s="310"/>
      <c r="Z190" s="310"/>
      <c r="AA190" s="330"/>
      <c r="AB190" s="321"/>
      <c r="AC190" s="318"/>
      <c r="AD190" s="321"/>
      <c r="AE190" s="318"/>
      <c r="AF190" s="321"/>
      <c r="AG190" s="324"/>
      <c r="AH190" s="321"/>
      <c r="AI190" s="321"/>
      <c r="AJ190" s="327"/>
      <c r="AK190" s="321"/>
      <c r="AL190" s="313"/>
      <c r="AM190" s="339"/>
      <c r="AN190" s="336"/>
      <c r="AO190" s="336"/>
      <c r="AP190" s="333"/>
      <c r="AQ190" s="310"/>
      <c r="AR190" s="310"/>
      <c r="AS190" s="310"/>
      <c r="AT190" s="310"/>
      <c r="AU190" s="310"/>
      <c r="AV190" s="310"/>
    </row>
    <row r="191" spans="1:48" ht="14.25" hidden="1" customHeight="1" x14ac:dyDescent="0.25">
      <c r="A191" s="379"/>
      <c r="B191" s="83"/>
      <c r="C191" s="321"/>
      <c r="D191" s="318"/>
      <c r="E191" s="321"/>
      <c r="F191" s="318"/>
      <c r="G191" s="321"/>
      <c r="H191" s="324"/>
      <c r="I191" s="321"/>
      <c r="J191" s="321"/>
      <c r="K191" s="327"/>
      <c r="L191" s="321"/>
      <c r="M191" s="313"/>
      <c r="N191" s="339"/>
      <c r="O191" s="336"/>
      <c r="P191" s="336"/>
      <c r="Q191" s="333"/>
      <c r="R191" s="310"/>
      <c r="S191" s="310"/>
      <c r="T191" s="310"/>
      <c r="U191" s="310"/>
      <c r="V191" s="310"/>
      <c r="W191" s="310"/>
      <c r="X191" s="310"/>
      <c r="Y191" s="310"/>
      <c r="Z191" s="310"/>
      <c r="AA191" s="330"/>
      <c r="AB191" s="321"/>
      <c r="AC191" s="318"/>
      <c r="AD191" s="321"/>
      <c r="AE191" s="318"/>
      <c r="AF191" s="321"/>
      <c r="AG191" s="324"/>
      <c r="AH191" s="321"/>
      <c r="AI191" s="321"/>
      <c r="AJ191" s="327"/>
      <c r="AK191" s="321"/>
      <c r="AL191" s="313"/>
      <c r="AM191" s="339"/>
      <c r="AN191" s="336"/>
      <c r="AO191" s="336"/>
      <c r="AP191" s="333"/>
      <c r="AQ191" s="310"/>
      <c r="AR191" s="310"/>
      <c r="AS191" s="310"/>
      <c r="AT191" s="310"/>
      <c r="AU191" s="310"/>
      <c r="AV191" s="310"/>
    </row>
    <row r="192" spans="1:48" ht="14.25" hidden="1" customHeight="1" x14ac:dyDescent="0.25">
      <c r="A192" s="379"/>
      <c r="B192" s="83"/>
      <c r="C192" s="321"/>
      <c r="D192" s="318"/>
      <c r="E192" s="321"/>
      <c r="F192" s="318"/>
      <c r="G192" s="321"/>
      <c r="H192" s="324"/>
      <c r="I192" s="321"/>
      <c r="J192" s="321"/>
      <c r="K192" s="327"/>
      <c r="L192" s="321"/>
      <c r="M192" s="313"/>
      <c r="N192" s="339"/>
      <c r="O192" s="336"/>
      <c r="P192" s="336"/>
      <c r="Q192" s="333"/>
      <c r="R192" s="310"/>
      <c r="S192" s="310"/>
      <c r="T192" s="310"/>
      <c r="U192" s="310"/>
      <c r="V192" s="310"/>
      <c r="W192" s="310"/>
      <c r="X192" s="310"/>
      <c r="Y192" s="310"/>
      <c r="Z192" s="310"/>
      <c r="AA192" s="330"/>
      <c r="AB192" s="321"/>
      <c r="AC192" s="318"/>
      <c r="AD192" s="321"/>
      <c r="AE192" s="318"/>
      <c r="AF192" s="321"/>
      <c r="AG192" s="324"/>
      <c r="AH192" s="321"/>
      <c r="AI192" s="321"/>
      <c r="AJ192" s="327"/>
      <c r="AK192" s="321"/>
      <c r="AL192" s="313"/>
      <c r="AM192" s="339"/>
      <c r="AN192" s="336"/>
      <c r="AO192" s="336"/>
      <c r="AP192" s="333"/>
      <c r="AQ192" s="310"/>
      <c r="AR192" s="310"/>
      <c r="AS192" s="310"/>
      <c r="AT192" s="310"/>
      <c r="AU192" s="310"/>
      <c r="AV192" s="310"/>
    </row>
    <row r="193" spans="1:48" ht="14.25" hidden="1" customHeight="1" x14ac:dyDescent="0.25">
      <c r="A193" s="379"/>
      <c r="B193" s="83"/>
      <c r="C193" s="321"/>
      <c r="D193" s="318"/>
      <c r="E193" s="321"/>
      <c r="F193" s="318"/>
      <c r="G193" s="321"/>
      <c r="H193" s="324"/>
      <c r="I193" s="321"/>
      <c r="J193" s="321"/>
      <c r="K193" s="327"/>
      <c r="L193" s="321"/>
      <c r="M193" s="313"/>
      <c r="N193" s="339"/>
      <c r="O193" s="336"/>
      <c r="P193" s="336"/>
      <c r="Q193" s="333"/>
      <c r="R193" s="310"/>
      <c r="S193" s="310"/>
      <c r="T193" s="310"/>
      <c r="U193" s="310"/>
      <c r="V193" s="310"/>
      <c r="W193" s="310"/>
      <c r="X193" s="310"/>
      <c r="Y193" s="310"/>
      <c r="Z193" s="310"/>
      <c r="AA193" s="330"/>
      <c r="AB193" s="321"/>
      <c r="AC193" s="318"/>
      <c r="AD193" s="321"/>
      <c r="AE193" s="318"/>
      <c r="AF193" s="321"/>
      <c r="AG193" s="324"/>
      <c r="AH193" s="321"/>
      <c r="AI193" s="321"/>
      <c r="AJ193" s="327"/>
      <c r="AK193" s="321"/>
      <c r="AL193" s="313"/>
      <c r="AM193" s="339"/>
      <c r="AN193" s="336"/>
      <c r="AO193" s="336"/>
      <c r="AP193" s="333"/>
      <c r="AQ193" s="310"/>
      <c r="AR193" s="310"/>
      <c r="AS193" s="310"/>
      <c r="AT193" s="310"/>
      <c r="AU193" s="310"/>
      <c r="AV193" s="310"/>
    </row>
    <row r="194" spans="1:48" ht="14.25" hidden="1" customHeight="1" x14ac:dyDescent="0.25">
      <c r="A194" s="379"/>
      <c r="B194" s="83"/>
      <c r="C194" s="321"/>
      <c r="D194" s="318"/>
      <c r="E194" s="321"/>
      <c r="F194" s="318"/>
      <c r="G194" s="321"/>
      <c r="H194" s="324"/>
      <c r="I194" s="321"/>
      <c r="J194" s="321"/>
      <c r="K194" s="327"/>
      <c r="L194" s="321"/>
      <c r="M194" s="313"/>
      <c r="N194" s="339"/>
      <c r="O194" s="336"/>
      <c r="P194" s="336"/>
      <c r="Q194" s="333"/>
      <c r="R194" s="310"/>
      <c r="S194" s="310"/>
      <c r="T194" s="310"/>
      <c r="U194" s="310"/>
      <c r="V194" s="310"/>
      <c r="W194" s="310"/>
      <c r="X194" s="310"/>
      <c r="Y194" s="310"/>
      <c r="Z194" s="310"/>
      <c r="AA194" s="330"/>
      <c r="AB194" s="321"/>
      <c r="AC194" s="318"/>
      <c r="AD194" s="321"/>
      <c r="AE194" s="318"/>
      <c r="AF194" s="321"/>
      <c r="AG194" s="324"/>
      <c r="AH194" s="321"/>
      <c r="AI194" s="321"/>
      <c r="AJ194" s="327"/>
      <c r="AK194" s="321"/>
      <c r="AL194" s="313"/>
      <c r="AM194" s="339"/>
      <c r="AN194" s="336"/>
      <c r="AO194" s="336"/>
      <c r="AP194" s="333"/>
      <c r="AQ194" s="310"/>
      <c r="AR194" s="310"/>
      <c r="AS194" s="310"/>
      <c r="AT194" s="310"/>
      <c r="AU194" s="310"/>
      <c r="AV194" s="310"/>
    </row>
    <row r="195" spans="1:48" ht="14.25" hidden="1" customHeight="1" x14ac:dyDescent="0.25">
      <c r="A195" s="379"/>
      <c r="B195" s="83"/>
      <c r="C195" s="321"/>
      <c r="D195" s="318"/>
      <c r="E195" s="321"/>
      <c r="F195" s="318"/>
      <c r="G195" s="321"/>
      <c r="H195" s="324"/>
      <c r="I195" s="321"/>
      <c r="J195" s="321"/>
      <c r="K195" s="327"/>
      <c r="L195" s="321"/>
      <c r="M195" s="313"/>
      <c r="N195" s="339"/>
      <c r="O195" s="336"/>
      <c r="P195" s="336"/>
      <c r="Q195" s="333"/>
      <c r="R195" s="310"/>
      <c r="S195" s="310"/>
      <c r="T195" s="310"/>
      <c r="U195" s="310"/>
      <c r="V195" s="310"/>
      <c r="W195" s="310"/>
      <c r="X195" s="310"/>
      <c r="Y195" s="310"/>
      <c r="Z195" s="310"/>
      <c r="AA195" s="330"/>
      <c r="AB195" s="321"/>
      <c r="AC195" s="318"/>
      <c r="AD195" s="321"/>
      <c r="AE195" s="318"/>
      <c r="AF195" s="321"/>
      <c r="AG195" s="324"/>
      <c r="AH195" s="321"/>
      <c r="AI195" s="321"/>
      <c r="AJ195" s="327"/>
      <c r="AK195" s="321"/>
      <c r="AL195" s="313"/>
      <c r="AM195" s="339"/>
      <c r="AN195" s="336"/>
      <c r="AO195" s="336"/>
      <c r="AP195" s="333"/>
      <c r="AQ195" s="310"/>
      <c r="AR195" s="310"/>
      <c r="AS195" s="310"/>
      <c r="AT195" s="310"/>
      <c r="AU195" s="310"/>
      <c r="AV195" s="310"/>
    </row>
    <row r="196" spans="1:48" ht="14.25" hidden="1" customHeight="1" x14ac:dyDescent="0.25">
      <c r="A196" s="379"/>
      <c r="B196" s="83"/>
      <c r="C196" s="321"/>
      <c r="D196" s="318"/>
      <c r="E196" s="321"/>
      <c r="F196" s="318"/>
      <c r="G196" s="321"/>
      <c r="H196" s="324"/>
      <c r="I196" s="321"/>
      <c r="J196" s="321"/>
      <c r="K196" s="327"/>
      <c r="L196" s="321"/>
      <c r="M196" s="313"/>
      <c r="N196" s="339"/>
      <c r="O196" s="336"/>
      <c r="P196" s="336"/>
      <c r="Q196" s="333"/>
      <c r="R196" s="310"/>
      <c r="S196" s="310"/>
      <c r="T196" s="310"/>
      <c r="U196" s="310"/>
      <c r="V196" s="310"/>
      <c r="W196" s="310"/>
      <c r="X196" s="310"/>
      <c r="Y196" s="310"/>
      <c r="Z196" s="310"/>
      <c r="AA196" s="330"/>
      <c r="AB196" s="321"/>
      <c r="AC196" s="318"/>
      <c r="AD196" s="321"/>
      <c r="AE196" s="318"/>
      <c r="AF196" s="321"/>
      <c r="AG196" s="324"/>
      <c r="AH196" s="321"/>
      <c r="AI196" s="321"/>
      <c r="AJ196" s="327"/>
      <c r="AK196" s="321"/>
      <c r="AL196" s="313"/>
      <c r="AM196" s="339"/>
      <c r="AN196" s="336"/>
      <c r="AO196" s="336"/>
      <c r="AP196" s="333"/>
      <c r="AQ196" s="310"/>
      <c r="AR196" s="310"/>
      <c r="AS196" s="310"/>
      <c r="AT196" s="310"/>
      <c r="AU196" s="310"/>
      <c r="AV196" s="310"/>
    </row>
    <row r="197" spans="1:48" ht="15" hidden="1" customHeight="1" thickBot="1" x14ac:dyDescent="0.3">
      <c r="A197" s="434"/>
      <c r="B197" s="84"/>
      <c r="C197" s="322"/>
      <c r="D197" s="319"/>
      <c r="E197" s="322"/>
      <c r="F197" s="319"/>
      <c r="G197" s="322"/>
      <c r="H197" s="325"/>
      <c r="I197" s="322"/>
      <c r="J197" s="322"/>
      <c r="K197" s="328"/>
      <c r="L197" s="322"/>
      <c r="M197" s="314"/>
      <c r="N197" s="340"/>
      <c r="O197" s="337"/>
      <c r="P197" s="337"/>
      <c r="Q197" s="334"/>
      <c r="R197" s="311"/>
      <c r="S197" s="311"/>
      <c r="T197" s="311"/>
      <c r="U197" s="311"/>
      <c r="V197" s="311"/>
      <c r="W197" s="311"/>
      <c r="X197" s="311"/>
      <c r="Y197" s="311"/>
      <c r="Z197" s="311"/>
      <c r="AA197" s="331"/>
      <c r="AB197" s="322"/>
      <c r="AC197" s="319"/>
      <c r="AD197" s="322"/>
      <c r="AE197" s="319"/>
      <c r="AF197" s="322"/>
      <c r="AG197" s="325"/>
      <c r="AH197" s="322"/>
      <c r="AI197" s="322"/>
      <c r="AJ197" s="328"/>
      <c r="AK197" s="322"/>
      <c r="AL197" s="314"/>
      <c r="AM197" s="340"/>
      <c r="AN197" s="337"/>
      <c r="AO197" s="337"/>
      <c r="AP197" s="334"/>
      <c r="AQ197" s="311"/>
      <c r="AR197" s="311"/>
      <c r="AS197" s="311"/>
      <c r="AT197" s="311"/>
      <c r="AU197" s="311"/>
      <c r="AV197" s="311"/>
    </row>
    <row r="198" spans="1:48" ht="14.25" hidden="1" customHeight="1" x14ac:dyDescent="0.25">
      <c r="A198" s="379" t="s">
        <v>163</v>
      </c>
      <c r="B198" s="47"/>
      <c r="C198" s="320"/>
      <c r="D198" s="317"/>
      <c r="E198" s="320"/>
      <c r="F198" s="317"/>
      <c r="G198" s="320"/>
      <c r="H198" s="323"/>
      <c r="I198" s="320"/>
      <c r="J198" s="320"/>
      <c r="K198" s="326"/>
      <c r="L198" s="320"/>
      <c r="M198" s="312"/>
      <c r="N198" s="338"/>
      <c r="O198" s="335"/>
      <c r="P198" s="335"/>
      <c r="Q198" s="332"/>
      <c r="R198" s="309"/>
      <c r="S198" s="309"/>
      <c r="T198" s="309"/>
      <c r="U198" s="309"/>
      <c r="V198" s="309"/>
      <c r="W198" s="309"/>
      <c r="X198" s="309"/>
      <c r="Y198" s="309"/>
      <c r="Z198" s="309"/>
      <c r="AA198" s="329"/>
      <c r="AB198" s="320"/>
      <c r="AC198" s="317"/>
      <c r="AD198" s="320"/>
      <c r="AE198" s="317"/>
      <c r="AF198" s="320"/>
      <c r="AG198" s="323"/>
      <c r="AH198" s="320"/>
      <c r="AI198" s="320"/>
      <c r="AJ198" s="326"/>
      <c r="AK198" s="320"/>
      <c r="AL198" s="312"/>
      <c r="AM198" s="338"/>
      <c r="AN198" s="335"/>
      <c r="AO198" s="335"/>
      <c r="AP198" s="332"/>
      <c r="AQ198" s="309"/>
      <c r="AR198" s="309"/>
      <c r="AS198" s="309"/>
      <c r="AT198" s="309"/>
      <c r="AU198" s="309"/>
      <c r="AV198" s="309"/>
    </row>
    <row r="199" spans="1:48" ht="14.25" hidden="1" customHeight="1" x14ac:dyDescent="0.25">
      <c r="A199" s="379"/>
      <c r="B199" s="42"/>
      <c r="C199" s="321"/>
      <c r="D199" s="318"/>
      <c r="E199" s="321"/>
      <c r="F199" s="318"/>
      <c r="G199" s="321"/>
      <c r="H199" s="324"/>
      <c r="I199" s="321"/>
      <c r="J199" s="321"/>
      <c r="K199" s="327"/>
      <c r="L199" s="321"/>
      <c r="M199" s="313"/>
      <c r="N199" s="339"/>
      <c r="O199" s="336"/>
      <c r="P199" s="336"/>
      <c r="Q199" s="333"/>
      <c r="R199" s="310"/>
      <c r="S199" s="310"/>
      <c r="T199" s="310"/>
      <c r="U199" s="310"/>
      <c r="V199" s="310"/>
      <c r="W199" s="310"/>
      <c r="X199" s="310"/>
      <c r="Y199" s="310"/>
      <c r="Z199" s="310"/>
      <c r="AA199" s="330"/>
      <c r="AB199" s="321"/>
      <c r="AC199" s="318"/>
      <c r="AD199" s="321"/>
      <c r="AE199" s="318"/>
      <c r="AF199" s="321"/>
      <c r="AG199" s="324"/>
      <c r="AH199" s="321"/>
      <c r="AI199" s="321"/>
      <c r="AJ199" s="327"/>
      <c r="AK199" s="321"/>
      <c r="AL199" s="313"/>
      <c r="AM199" s="339"/>
      <c r="AN199" s="336"/>
      <c r="AO199" s="336"/>
      <c r="AP199" s="333"/>
      <c r="AQ199" s="310"/>
      <c r="AR199" s="310"/>
      <c r="AS199" s="310"/>
      <c r="AT199" s="310"/>
      <c r="AU199" s="310"/>
      <c r="AV199" s="310"/>
    </row>
    <row r="200" spans="1:48" ht="14.25" hidden="1" customHeight="1" x14ac:dyDescent="0.25">
      <c r="A200" s="379"/>
      <c r="B200" s="42"/>
      <c r="C200" s="321"/>
      <c r="D200" s="318"/>
      <c r="E200" s="321"/>
      <c r="F200" s="318"/>
      <c r="G200" s="321"/>
      <c r="H200" s="324"/>
      <c r="I200" s="321"/>
      <c r="J200" s="321"/>
      <c r="K200" s="327"/>
      <c r="L200" s="321"/>
      <c r="M200" s="313"/>
      <c r="N200" s="339"/>
      <c r="O200" s="336"/>
      <c r="P200" s="336"/>
      <c r="Q200" s="333"/>
      <c r="R200" s="310"/>
      <c r="S200" s="310"/>
      <c r="T200" s="310"/>
      <c r="U200" s="310"/>
      <c r="V200" s="310"/>
      <c r="W200" s="310"/>
      <c r="X200" s="310"/>
      <c r="Y200" s="310"/>
      <c r="Z200" s="310"/>
      <c r="AA200" s="330"/>
      <c r="AB200" s="321"/>
      <c r="AC200" s="318"/>
      <c r="AD200" s="321"/>
      <c r="AE200" s="318"/>
      <c r="AF200" s="321"/>
      <c r="AG200" s="324"/>
      <c r="AH200" s="321"/>
      <c r="AI200" s="321"/>
      <c r="AJ200" s="327"/>
      <c r="AK200" s="321"/>
      <c r="AL200" s="313"/>
      <c r="AM200" s="339"/>
      <c r="AN200" s="336"/>
      <c r="AO200" s="336"/>
      <c r="AP200" s="333"/>
      <c r="AQ200" s="310"/>
      <c r="AR200" s="310"/>
      <c r="AS200" s="310"/>
      <c r="AT200" s="310"/>
      <c r="AU200" s="310"/>
      <c r="AV200" s="310"/>
    </row>
    <row r="201" spans="1:48" ht="14.25" hidden="1" customHeight="1" x14ac:dyDescent="0.25">
      <c r="A201" s="379"/>
      <c r="B201" s="42"/>
      <c r="C201" s="321"/>
      <c r="D201" s="318"/>
      <c r="E201" s="321"/>
      <c r="F201" s="318"/>
      <c r="G201" s="321"/>
      <c r="H201" s="324"/>
      <c r="I201" s="321"/>
      <c r="J201" s="321"/>
      <c r="K201" s="327"/>
      <c r="L201" s="321"/>
      <c r="M201" s="313"/>
      <c r="N201" s="339"/>
      <c r="O201" s="336"/>
      <c r="P201" s="336"/>
      <c r="Q201" s="333"/>
      <c r="R201" s="310"/>
      <c r="S201" s="310"/>
      <c r="T201" s="310"/>
      <c r="U201" s="310"/>
      <c r="V201" s="310"/>
      <c r="W201" s="310"/>
      <c r="X201" s="310"/>
      <c r="Y201" s="310"/>
      <c r="Z201" s="310"/>
      <c r="AA201" s="330"/>
      <c r="AB201" s="321"/>
      <c r="AC201" s="318"/>
      <c r="AD201" s="321"/>
      <c r="AE201" s="318"/>
      <c r="AF201" s="321"/>
      <c r="AG201" s="324"/>
      <c r="AH201" s="321"/>
      <c r="AI201" s="321"/>
      <c r="AJ201" s="327"/>
      <c r="AK201" s="321"/>
      <c r="AL201" s="313"/>
      <c r="AM201" s="339"/>
      <c r="AN201" s="336"/>
      <c r="AO201" s="336"/>
      <c r="AP201" s="333"/>
      <c r="AQ201" s="310"/>
      <c r="AR201" s="310"/>
      <c r="AS201" s="310"/>
      <c r="AT201" s="310"/>
      <c r="AU201" s="310"/>
      <c r="AV201" s="310"/>
    </row>
    <row r="202" spans="1:48" ht="14.25" hidden="1" customHeight="1" x14ac:dyDescent="0.25">
      <c r="A202" s="379"/>
      <c r="B202" s="42"/>
      <c r="C202" s="321"/>
      <c r="D202" s="318"/>
      <c r="E202" s="321"/>
      <c r="F202" s="318"/>
      <c r="G202" s="321"/>
      <c r="H202" s="324"/>
      <c r="I202" s="321"/>
      <c r="J202" s="321"/>
      <c r="K202" s="327"/>
      <c r="L202" s="321"/>
      <c r="M202" s="313"/>
      <c r="N202" s="339"/>
      <c r="O202" s="336"/>
      <c r="P202" s="336"/>
      <c r="Q202" s="333"/>
      <c r="R202" s="310"/>
      <c r="S202" s="310"/>
      <c r="T202" s="310"/>
      <c r="U202" s="310"/>
      <c r="V202" s="310"/>
      <c r="W202" s="310"/>
      <c r="X202" s="310"/>
      <c r="Y202" s="310"/>
      <c r="Z202" s="310"/>
      <c r="AA202" s="330"/>
      <c r="AB202" s="321"/>
      <c r="AC202" s="318"/>
      <c r="AD202" s="321"/>
      <c r="AE202" s="318"/>
      <c r="AF202" s="321"/>
      <c r="AG202" s="324"/>
      <c r="AH202" s="321"/>
      <c r="AI202" s="321"/>
      <c r="AJ202" s="327"/>
      <c r="AK202" s="321"/>
      <c r="AL202" s="313"/>
      <c r="AM202" s="339"/>
      <c r="AN202" s="336"/>
      <c r="AO202" s="336"/>
      <c r="AP202" s="333"/>
      <c r="AQ202" s="310"/>
      <c r="AR202" s="310"/>
      <c r="AS202" s="310"/>
      <c r="AT202" s="310"/>
      <c r="AU202" s="310"/>
      <c r="AV202" s="310"/>
    </row>
    <row r="203" spans="1:48" ht="14.25" hidden="1" customHeight="1" x14ac:dyDescent="0.25">
      <c r="A203" s="379"/>
      <c r="B203" s="42"/>
      <c r="C203" s="321"/>
      <c r="D203" s="318"/>
      <c r="E203" s="321"/>
      <c r="F203" s="318"/>
      <c r="G203" s="321"/>
      <c r="H203" s="324"/>
      <c r="I203" s="321"/>
      <c r="J203" s="321"/>
      <c r="K203" s="327"/>
      <c r="L203" s="321"/>
      <c r="M203" s="313"/>
      <c r="N203" s="339"/>
      <c r="O203" s="336"/>
      <c r="P203" s="336"/>
      <c r="Q203" s="333"/>
      <c r="R203" s="310"/>
      <c r="S203" s="310"/>
      <c r="T203" s="310"/>
      <c r="U203" s="310"/>
      <c r="V203" s="310"/>
      <c r="W203" s="310"/>
      <c r="X203" s="310"/>
      <c r="Y203" s="310"/>
      <c r="Z203" s="310"/>
      <c r="AA203" s="330"/>
      <c r="AB203" s="321"/>
      <c r="AC203" s="318"/>
      <c r="AD203" s="321"/>
      <c r="AE203" s="318"/>
      <c r="AF203" s="321"/>
      <c r="AG203" s="324"/>
      <c r="AH203" s="321"/>
      <c r="AI203" s="321"/>
      <c r="AJ203" s="327"/>
      <c r="AK203" s="321"/>
      <c r="AL203" s="313"/>
      <c r="AM203" s="339"/>
      <c r="AN203" s="336"/>
      <c r="AO203" s="336"/>
      <c r="AP203" s="333"/>
      <c r="AQ203" s="310"/>
      <c r="AR203" s="310"/>
      <c r="AS203" s="310"/>
      <c r="AT203" s="310"/>
      <c r="AU203" s="310"/>
      <c r="AV203" s="310"/>
    </row>
    <row r="204" spans="1:48" ht="14.25" hidden="1" customHeight="1" x14ac:dyDescent="0.25">
      <c r="A204" s="379"/>
      <c r="B204" s="42"/>
      <c r="C204" s="321"/>
      <c r="D204" s="318"/>
      <c r="E204" s="321"/>
      <c r="F204" s="318"/>
      <c r="G204" s="321"/>
      <c r="H204" s="324"/>
      <c r="I204" s="321"/>
      <c r="J204" s="321"/>
      <c r="K204" s="327"/>
      <c r="L204" s="321"/>
      <c r="M204" s="313"/>
      <c r="N204" s="339"/>
      <c r="O204" s="336"/>
      <c r="P204" s="336"/>
      <c r="Q204" s="333"/>
      <c r="R204" s="310"/>
      <c r="S204" s="310"/>
      <c r="T204" s="310"/>
      <c r="U204" s="310"/>
      <c r="V204" s="310"/>
      <c r="W204" s="310"/>
      <c r="X204" s="310"/>
      <c r="Y204" s="310"/>
      <c r="Z204" s="310"/>
      <c r="AA204" s="330"/>
      <c r="AB204" s="321"/>
      <c r="AC204" s="318"/>
      <c r="AD204" s="321"/>
      <c r="AE204" s="318"/>
      <c r="AF204" s="321"/>
      <c r="AG204" s="324"/>
      <c r="AH204" s="321"/>
      <c r="AI204" s="321"/>
      <c r="AJ204" s="327"/>
      <c r="AK204" s="321"/>
      <c r="AL204" s="313"/>
      <c r="AM204" s="339"/>
      <c r="AN204" s="336"/>
      <c r="AO204" s="336"/>
      <c r="AP204" s="333"/>
      <c r="AQ204" s="310"/>
      <c r="AR204" s="310"/>
      <c r="AS204" s="310"/>
      <c r="AT204" s="310"/>
      <c r="AU204" s="310"/>
      <c r="AV204" s="310"/>
    </row>
    <row r="205" spans="1:48" ht="14.25" hidden="1" customHeight="1" x14ac:dyDescent="0.25">
      <c r="A205" s="379"/>
      <c r="B205" s="42"/>
      <c r="C205" s="321"/>
      <c r="D205" s="318"/>
      <c r="E205" s="321"/>
      <c r="F205" s="318"/>
      <c r="G205" s="321"/>
      <c r="H205" s="324"/>
      <c r="I205" s="321"/>
      <c r="J205" s="321"/>
      <c r="K205" s="327"/>
      <c r="L205" s="321"/>
      <c r="M205" s="313"/>
      <c r="N205" s="339"/>
      <c r="O205" s="336"/>
      <c r="P205" s="336"/>
      <c r="Q205" s="333"/>
      <c r="R205" s="310"/>
      <c r="S205" s="310"/>
      <c r="T205" s="310"/>
      <c r="U205" s="310"/>
      <c r="V205" s="310"/>
      <c r="W205" s="310"/>
      <c r="X205" s="310"/>
      <c r="Y205" s="310"/>
      <c r="Z205" s="310"/>
      <c r="AA205" s="330"/>
      <c r="AB205" s="321"/>
      <c r="AC205" s="318"/>
      <c r="AD205" s="321"/>
      <c r="AE205" s="318"/>
      <c r="AF205" s="321"/>
      <c r="AG205" s="324"/>
      <c r="AH205" s="321"/>
      <c r="AI205" s="321"/>
      <c r="AJ205" s="327"/>
      <c r="AK205" s="321"/>
      <c r="AL205" s="313"/>
      <c r="AM205" s="339"/>
      <c r="AN205" s="336"/>
      <c r="AO205" s="336"/>
      <c r="AP205" s="333"/>
      <c r="AQ205" s="310"/>
      <c r="AR205" s="310"/>
      <c r="AS205" s="310"/>
      <c r="AT205" s="310"/>
      <c r="AU205" s="310"/>
      <c r="AV205" s="310"/>
    </row>
    <row r="206" spans="1:48" ht="15" hidden="1" customHeight="1" thickBot="1" x14ac:dyDescent="0.3">
      <c r="A206" s="379"/>
      <c r="B206" s="48"/>
      <c r="C206" s="322"/>
      <c r="D206" s="319"/>
      <c r="E206" s="322"/>
      <c r="F206" s="319"/>
      <c r="G206" s="322"/>
      <c r="H206" s="325"/>
      <c r="I206" s="322"/>
      <c r="J206" s="322"/>
      <c r="K206" s="328"/>
      <c r="L206" s="322"/>
      <c r="M206" s="314"/>
      <c r="N206" s="340"/>
      <c r="O206" s="337"/>
      <c r="P206" s="337"/>
      <c r="Q206" s="334"/>
      <c r="R206" s="311"/>
      <c r="S206" s="311"/>
      <c r="T206" s="311"/>
      <c r="U206" s="311"/>
      <c r="V206" s="311"/>
      <c r="W206" s="311"/>
      <c r="X206" s="311"/>
      <c r="Y206" s="311"/>
      <c r="Z206" s="311"/>
      <c r="AA206" s="331"/>
      <c r="AB206" s="322"/>
      <c r="AC206" s="319"/>
      <c r="AD206" s="322"/>
      <c r="AE206" s="319"/>
      <c r="AF206" s="322"/>
      <c r="AG206" s="325"/>
      <c r="AH206" s="322"/>
      <c r="AI206" s="322"/>
      <c r="AJ206" s="328"/>
      <c r="AK206" s="322"/>
      <c r="AL206" s="314"/>
      <c r="AM206" s="340"/>
      <c r="AN206" s="337"/>
      <c r="AO206" s="337"/>
      <c r="AP206" s="334"/>
      <c r="AQ206" s="311"/>
      <c r="AR206" s="311"/>
      <c r="AS206" s="311"/>
      <c r="AT206" s="311"/>
      <c r="AU206" s="311"/>
      <c r="AV206" s="311"/>
    </row>
    <row r="207" spans="1:48" ht="14.25" hidden="1" customHeight="1" x14ac:dyDescent="0.25">
      <c r="A207" s="379" t="s">
        <v>164</v>
      </c>
      <c r="B207" s="47"/>
      <c r="C207" s="320"/>
      <c r="D207" s="317"/>
      <c r="E207" s="320"/>
      <c r="F207" s="317"/>
      <c r="G207" s="320"/>
      <c r="H207" s="323"/>
      <c r="I207" s="320"/>
      <c r="J207" s="320"/>
      <c r="K207" s="326"/>
      <c r="L207" s="320"/>
      <c r="M207" s="312"/>
      <c r="N207" s="338"/>
      <c r="O207" s="335"/>
      <c r="P207" s="335"/>
      <c r="Q207" s="332"/>
      <c r="R207" s="309"/>
      <c r="S207" s="309"/>
      <c r="T207" s="309"/>
      <c r="U207" s="309"/>
      <c r="V207" s="309"/>
      <c r="W207" s="309"/>
      <c r="X207" s="309"/>
      <c r="Y207" s="309"/>
      <c r="Z207" s="309"/>
      <c r="AA207" s="329"/>
      <c r="AB207" s="320"/>
      <c r="AC207" s="317"/>
      <c r="AD207" s="320"/>
      <c r="AE207" s="317"/>
      <c r="AF207" s="320"/>
      <c r="AG207" s="323"/>
      <c r="AH207" s="320"/>
      <c r="AI207" s="320"/>
      <c r="AJ207" s="326"/>
      <c r="AK207" s="320"/>
      <c r="AL207" s="312"/>
      <c r="AM207" s="338"/>
      <c r="AN207" s="335"/>
      <c r="AO207" s="335"/>
      <c r="AP207" s="332"/>
      <c r="AQ207" s="309"/>
      <c r="AR207" s="309"/>
      <c r="AS207" s="309"/>
      <c r="AT207" s="309"/>
      <c r="AU207" s="309"/>
      <c r="AV207" s="309"/>
    </row>
    <row r="208" spans="1:48" ht="14.25" hidden="1" customHeight="1" x14ac:dyDescent="0.25">
      <c r="A208" s="379"/>
      <c r="B208" s="42"/>
      <c r="C208" s="321"/>
      <c r="D208" s="318"/>
      <c r="E208" s="321"/>
      <c r="F208" s="318"/>
      <c r="G208" s="321"/>
      <c r="H208" s="324"/>
      <c r="I208" s="321"/>
      <c r="J208" s="321"/>
      <c r="K208" s="327"/>
      <c r="L208" s="321"/>
      <c r="M208" s="313"/>
      <c r="N208" s="339"/>
      <c r="O208" s="336"/>
      <c r="P208" s="336"/>
      <c r="Q208" s="333"/>
      <c r="R208" s="310"/>
      <c r="S208" s="310"/>
      <c r="T208" s="310"/>
      <c r="U208" s="310"/>
      <c r="V208" s="310"/>
      <c r="W208" s="310"/>
      <c r="X208" s="310"/>
      <c r="Y208" s="310"/>
      <c r="Z208" s="310"/>
      <c r="AA208" s="330"/>
      <c r="AB208" s="321"/>
      <c r="AC208" s="318"/>
      <c r="AD208" s="321"/>
      <c r="AE208" s="318"/>
      <c r="AF208" s="321"/>
      <c r="AG208" s="324"/>
      <c r="AH208" s="321"/>
      <c r="AI208" s="321"/>
      <c r="AJ208" s="327"/>
      <c r="AK208" s="321"/>
      <c r="AL208" s="313"/>
      <c r="AM208" s="339"/>
      <c r="AN208" s="336"/>
      <c r="AO208" s="336"/>
      <c r="AP208" s="333"/>
      <c r="AQ208" s="310"/>
      <c r="AR208" s="310"/>
      <c r="AS208" s="310"/>
      <c r="AT208" s="310"/>
      <c r="AU208" s="310"/>
      <c r="AV208" s="310"/>
    </row>
    <row r="209" spans="1:48" ht="14.25" hidden="1" customHeight="1" x14ac:dyDescent="0.25">
      <c r="A209" s="379"/>
      <c r="B209" s="42"/>
      <c r="C209" s="321"/>
      <c r="D209" s="318"/>
      <c r="E209" s="321"/>
      <c r="F209" s="318"/>
      <c r="G209" s="321"/>
      <c r="H209" s="324"/>
      <c r="I209" s="321"/>
      <c r="J209" s="321"/>
      <c r="K209" s="327"/>
      <c r="L209" s="321"/>
      <c r="M209" s="313"/>
      <c r="N209" s="339"/>
      <c r="O209" s="336"/>
      <c r="P209" s="336"/>
      <c r="Q209" s="333"/>
      <c r="R209" s="310"/>
      <c r="S209" s="310"/>
      <c r="T209" s="310"/>
      <c r="U209" s="310"/>
      <c r="V209" s="310"/>
      <c r="W209" s="310"/>
      <c r="X209" s="310"/>
      <c r="Y209" s="310"/>
      <c r="Z209" s="310"/>
      <c r="AA209" s="330"/>
      <c r="AB209" s="321"/>
      <c r="AC209" s="318"/>
      <c r="AD209" s="321"/>
      <c r="AE209" s="318"/>
      <c r="AF209" s="321"/>
      <c r="AG209" s="324"/>
      <c r="AH209" s="321"/>
      <c r="AI209" s="321"/>
      <c r="AJ209" s="327"/>
      <c r="AK209" s="321"/>
      <c r="AL209" s="313"/>
      <c r="AM209" s="339"/>
      <c r="AN209" s="336"/>
      <c r="AO209" s="336"/>
      <c r="AP209" s="333"/>
      <c r="AQ209" s="310"/>
      <c r="AR209" s="310"/>
      <c r="AS209" s="310"/>
      <c r="AT209" s="310"/>
      <c r="AU209" s="310"/>
      <c r="AV209" s="310"/>
    </row>
    <row r="210" spans="1:48" ht="14.25" hidden="1" customHeight="1" x14ac:dyDescent="0.25">
      <c r="A210" s="379"/>
      <c r="B210" s="42"/>
      <c r="C210" s="321"/>
      <c r="D210" s="318"/>
      <c r="E210" s="321"/>
      <c r="F210" s="318"/>
      <c r="G210" s="321"/>
      <c r="H210" s="324"/>
      <c r="I210" s="321"/>
      <c r="J210" s="321"/>
      <c r="K210" s="327"/>
      <c r="L210" s="321"/>
      <c r="M210" s="313"/>
      <c r="N210" s="339"/>
      <c r="O210" s="336"/>
      <c r="P210" s="336"/>
      <c r="Q210" s="333"/>
      <c r="R210" s="310"/>
      <c r="S210" s="310"/>
      <c r="T210" s="310"/>
      <c r="U210" s="310"/>
      <c r="V210" s="310"/>
      <c r="W210" s="310"/>
      <c r="X210" s="310"/>
      <c r="Y210" s="310"/>
      <c r="Z210" s="310"/>
      <c r="AA210" s="330"/>
      <c r="AB210" s="321"/>
      <c r="AC210" s="318"/>
      <c r="AD210" s="321"/>
      <c r="AE210" s="318"/>
      <c r="AF210" s="321"/>
      <c r="AG210" s="324"/>
      <c r="AH210" s="321"/>
      <c r="AI210" s="321"/>
      <c r="AJ210" s="327"/>
      <c r="AK210" s="321"/>
      <c r="AL210" s="313"/>
      <c r="AM210" s="339"/>
      <c r="AN210" s="336"/>
      <c r="AO210" s="336"/>
      <c r="AP210" s="333"/>
      <c r="AQ210" s="310"/>
      <c r="AR210" s="310"/>
      <c r="AS210" s="310"/>
      <c r="AT210" s="310"/>
      <c r="AU210" s="310"/>
      <c r="AV210" s="310"/>
    </row>
    <row r="211" spans="1:48" ht="14.25" hidden="1" customHeight="1" x14ac:dyDescent="0.25">
      <c r="A211" s="379"/>
      <c r="B211" s="42"/>
      <c r="C211" s="321"/>
      <c r="D211" s="318"/>
      <c r="E211" s="321"/>
      <c r="F211" s="318"/>
      <c r="G211" s="321"/>
      <c r="H211" s="324"/>
      <c r="I211" s="321"/>
      <c r="J211" s="321"/>
      <c r="K211" s="327"/>
      <c r="L211" s="321"/>
      <c r="M211" s="313"/>
      <c r="N211" s="339"/>
      <c r="O211" s="336"/>
      <c r="P211" s="336"/>
      <c r="Q211" s="333"/>
      <c r="R211" s="310"/>
      <c r="S211" s="310"/>
      <c r="T211" s="310"/>
      <c r="U211" s="310"/>
      <c r="V211" s="310"/>
      <c r="W211" s="310"/>
      <c r="X211" s="310"/>
      <c r="Y211" s="310"/>
      <c r="Z211" s="310"/>
      <c r="AA211" s="330"/>
      <c r="AB211" s="321"/>
      <c r="AC211" s="318"/>
      <c r="AD211" s="321"/>
      <c r="AE211" s="318"/>
      <c r="AF211" s="321"/>
      <c r="AG211" s="324"/>
      <c r="AH211" s="321"/>
      <c r="AI211" s="321"/>
      <c r="AJ211" s="327"/>
      <c r="AK211" s="321"/>
      <c r="AL211" s="313"/>
      <c r="AM211" s="339"/>
      <c r="AN211" s="336"/>
      <c r="AO211" s="336"/>
      <c r="AP211" s="333"/>
      <c r="AQ211" s="310"/>
      <c r="AR211" s="310"/>
      <c r="AS211" s="310"/>
      <c r="AT211" s="310"/>
      <c r="AU211" s="310"/>
      <c r="AV211" s="310"/>
    </row>
    <row r="212" spans="1:48" ht="14.25" hidden="1" customHeight="1" x14ac:dyDescent="0.25">
      <c r="A212" s="379"/>
      <c r="B212" s="42"/>
      <c r="C212" s="321"/>
      <c r="D212" s="318"/>
      <c r="E212" s="321"/>
      <c r="F212" s="318"/>
      <c r="G212" s="321"/>
      <c r="H212" s="324"/>
      <c r="I212" s="321"/>
      <c r="J212" s="321"/>
      <c r="K212" s="327"/>
      <c r="L212" s="321"/>
      <c r="M212" s="313"/>
      <c r="N212" s="339"/>
      <c r="O212" s="336"/>
      <c r="P212" s="336"/>
      <c r="Q212" s="333"/>
      <c r="R212" s="310"/>
      <c r="S212" s="310"/>
      <c r="T212" s="310"/>
      <c r="U212" s="310"/>
      <c r="V212" s="310"/>
      <c r="W212" s="310"/>
      <c r="X212" s="310"/>
      <c r="Y212" s="310"/>
      <c r="Z212" s="310"/>
      <c r="AA212" s="330"/>
      <c r="AB212" s="321"/>
      <c r="AC212" s="318"/>
      <c r="AD212" s="321"/>
      <c r="AE212" s="318"/>
      <c r="AF212" s="321"/>
      <c r="AG212" s="324"/>
      <c r="AH212" s="321"/>
      <c r="AI212" s="321"/>
      <c r="AJ212" s="327"/>
      <c r="AK212" s="321"/>
      <c r="AL212" s="313"/>
      <c r="AM212" s="339"/>
      <c r="AN212" s="336"/>
      <c r="AO212" s="336"/>
      <c r="AP212" s="333"/>
      <c r="AQ212" s="310"/>
      <c r="AR212" s="310"/>
      <c r="AS212" s="310"/>
      <c r="AT212" s="310"/>
      <c r="AU212" s="310"/>
      <c r="AV212" s="310"/>
    </row>
    <row r="213" spans="1:48" ht="14.25" hidden="1" customHeight="1" x14ac:dyDescent="0.25">
      <c r="A213" s="379"/>
      <c r="B213" s="42"/>
      <c r="C213" s="321"/>
      <c r="D213" s="318"/>
      <c r="E213" s="321"/>
      <c r="F213" s="318"/>
      <c r="G213" s="321"/>
      <c r="H213" s="324"/>
      <c r="I213" s="321"/>
      <c r="J213" s="321"/>
      <c r="K213" s="327"/>
      <c r="L213" s="321"/>
      <c r="M213" s="313"/>
      <c r="N213" s="339"/>
      <c r="O213" s="336"/>
      <c r="P213" s="336"/>
      <c r="Q213" s="333"/>
      <c r="R213" s="310"/>
      <c r="S213" s="310"/>
      <c r="T213" s="310"/>
      <c r="U213" s="310"/>
      <c r="V213" s="310"/>
      <c r="W213" s="310"/>
      <c r="X213" s="310"/>
      <c r="Y213" s="310"/>
      <c r="Z213" s="310"/>
      <c r="AA213" s="330"/>
      <c r="AB213" s="321"/>
      <c r="AC213" s="318"/>
      <c r="AD213" s="321"/>
      <c r="AE213" s="318"/>
      <c r="AF213" s="321"/>
      <c r="AG213" s="324"/>
      <c r="AH213" s="321"/>
      <c r="AI213" s="321"/>
      <c r="AJ213" s="327"/>
      <c r="AK213" s="321"/>
      <c r="AL213" s="313"/>
      <c r="AM213" s="339"/>
      <c r="AN213" s="336"/>
      <c r="AO213" s="336"/>
      <c r="AP213" s="333"/>
      <c r="AQ213" s="310"/>
      <c r="AR213" s="310"/>
      <c r="AS213" s="310"/>
      <c r="AT213" s="310"/>
      <c r="AU213" s="310"/>
      <c r="AV213" s="310"/>
    </row>
    <row r="214" spans="1:48" ht="14.25" hidden="1" customHeight="1" x14ac:dyDescent="0.25">
      <c r="A214" s="379"/>
      <c r="B214" s="42"/>
      <c r="C214" s="321"/>
      <c r="D214" s="318"/>
      <c r="E214" s="321"/>
      <c r="F214" s="318"/>
      <c r="G214" s="321"/>
      <c r="H214" s="324"/>
      <c r="I214" s="321"/>
      <c r="J214" s="321"/>
      <c r="K214" s="327"/>
      <c r="L214" s="321"/>
      <c r="M214" s="313"/>
      <c r="N214" s="339"/>
      <c r="O214" s="336"/>
      <c r="P214" s="336"/>
      <c r="Q214" s="333"/>
      <c r="R214" s="310"/>
      <c r="S214" s="310"/>
      <c r="T214" s="310"/>
      <c r="U214" s="310"/>
      <c r="V214" s="310"/>
      <c r="W214" s="310"/>
      <c r="X214" s="310"/>
      <c r="Y214" s="310"/>
      <c r="Z214" s="310"/>
      <c r="AA214" s="330"/>
      <c r="AB214" s="321"/>
      <c r="AC214" s="318"/>
      <c r="AD214" s="321"/>
      <c r="AE214" s="318"/>
      <c r="AF214" s="321"/>
      <c r="AG214" s="324"/>
      <c r="AH214" s="321"/>
      <c r="AI214" s="321"/>
      <c r="AJ214" s="327"/>
      <c r="AK214" s="321"/>
      <c r="AL214" s="313"/>
      <c r="AM214" s="339"/>
      <c r="AN214" s="336"/>
      <c r="AO214" s="336"/>
      <c r="AP214" s="333"/>
      <c r="AQ214" s="310"/>
      <c r="AR214" s="310"/>
      <c r="AS214" s="310"/>
      <c r="AT214" s="310"/>
      <c r="AU214" s="310"/>
      <c r="AV214" s="310"/>
    </row>
    <row r="215" spans="1:48" ht="15" hidden="1" customHeight="1" thickBot="1" x14ac:dyDescent="0.3">
      <c r="A215" s="434"/>
      <c r="B215" s="48"/>
      <c r="C215" s="322"/>
      <c r="D215" s="319"/>
      <c r="E215" s="322"/>
      <c r="F215" s="319"/>
      <c r="G215" s="322"/>
      <c r="H215" s="325"/>
      <c r="I215" s="322"/>
      <c r="J215" s="322"/>
      <c r="K215" s="328"/>
      <c r="L215" s="322"/>
      <c r="M215" s="314"/>
      <c r="N215" s="340"/>
      <c r="O215" s="337"/>
      <c r="P215" s="337"/>
      <c r="Q215" s="334"/>
      <c r="R215" s="311"/>
      <c r="S215" s="311"/>
      <c r="T215" s="311"/>
      <c r="U215" s="311"/>
      <c r="V215" s="311"/>
      <c r="W215" s="311"/>
      <c r="X215" s="311"/>
      <c r="Y215" s="311"/>
      <c r="Z215" s="311"/>
      <c r="AA215" s="331"/>
      <c r="AB215" s="322"/>
      <c r="AC215" s="319"/>
      <c r="AD215" s="322"/>
      <c r="AE215" s="319"/>
      <c r="AF215" s="322"/>
      <c r="AG215" s="325"/>
      <c r="AH215" s="322"/>
      <c r="AI215" s="322"/>
      <c r="AJ215" s="328"/>
      <c r="AK215" s="322"/>
      <c r="AL215" s="314"/>
      <c r="AM215" s="340"/>
      <c r="AN215" s="337"/>
      <c r="AO215" s="337"/>
      <c r="AP215" s="334"/>
      <c r="AQ215" s="311"/>
      <c r="AR215" s="311"/>
      <c r="AS215" s="311"/>
      <c r="AT215" s="311"/>
      <c r="AU215" s="311"/>
      <c r="AV215" s="311"/>
    </row>
    <row r="216" spans="1:48" ht="14.25" hidden="1" customHeight="1" x14ac:dyDescent="0.25">
      <c r="A216" s="379" t="s">
        <v>197</v>
      </c>
      <c r="B216" s="47"/>
      <c r="C216" s="320"/>
      <c r="D216" s="317"/>
      <c r="E216" s="320"/>
      <c r="F216" s="317"/>
      <c r="G216" s="320"/>
      <c r="H216" s="323"/>
      <c r="I216" s="320"/>
      <c r="J216" s="320"/>
      <c r="K216" s="326"/>
      <c r="L216" s="320"/>
      <c r="M216" s="312"/>
      <c r="N216" s="338"/>
      <c r="O216" s="335"/>
      <c r="P216" s="335"/>
      <c r="Q216" s="332"/>
      <c r="R216" s="309"/>
      <c r="S216" s="309"/>
      <c r="T216" s="309"/>
      <c r="U216" s="309"/>
      <c r="V216" s="309"/>
      <c r="W216" s="309"/>
      <c r="X216" s="309"/>
      <c r="Y216" s="309"/>
      <c r="Z216" s="309"/>
      <c r="AA216" s="329"/>
      <c r="AB216" s="320"/>
      <c r="AC216" s="317"/>
      <c r="AD216" s="320"/>
      <c r="AE216" s="317"/>
      <c r="AF216" s="320"/>
      <c r="AG216" s="323"/>
      <c r="AH216" s="320"/>
      <c r="AI216" s="320"/>
      <c r="AJ216" s="326"/>
      <c r="AK216" s="320"/>
      <c r="AL216" s="312"/>
      <c r="AM216" s="338"/>
      <c r="AN216" s="335"/>
      <c r="AO216" s="335"/>
      <c r="AP216" s="332"/>
      <c r="AQ216" s="309"/>
      <c r="AR216" s="309"/>
      <c r="AS216" s="309"/>
      <c r="AT216" s="309"/>
      <c r="AU216" s="309"/>
      <c r="AV216" s="309"/>
    </row>
    <row r="217" spans="1:48" ht="14.25" hidden="1" customHeight="1" x14ac:dyDescent="0.25">
      <c r="A217" s="379"/>
      <c r="B217" s="42"/>
      <c r="C217" s="321"/>
      <c r="D217" s="318"/>
      <c r="E217" s="321"/>
      <c r="F217" s="318"/>
      <c r="G217" s="321"/>
      <c r="H217" s="324"/>
      <c r="I217" s="321"/>
      <c r="J217" s="321"/>
      <c r="K217" s="327"/>
      <c r="L217" s="321"/>
      <c r="M217" s="313"/>
      <c r="N217" s="339"/>
      <c r="O217" s="336"/>
      <c r="P217" s="336"/>
      <c r="Q217" s="333"/>
      <c r="R217" s="310"/>
      <c r="S217" s="310"/>
      <c r="T217" s="310"/>
      <c r="U217" s="310"/>
      <c r="V217" s="310"/>
      <c r="W217" s="310"/>
      <c r="X217" s="310"/>
      <c r="Y217" s="310"/>
      <c r="Z217" s="310"/>
      <c r="AA217" s="330"/>
      <c r="AB217" s="321"/>
      <c r="AC217" s="318"/>
      <c r="AD217" s="321"/>
      <c r="AE217" s="318"/>
      <c r="AF217" s="321"/>
      <c r="AG217" s="324"/>
      <c r="AH217" s="321"/>
      <c r="AI217" s="321"/>
      <c r="AJ217" s="327"/>
      <c r="AK217" s="321"/>
      <c r="AL217" s="313"/>
      <c r="AM217" s="339"/>
      <c r="AN217" s="336"/>
      <c r="AO217" s="336"/>
      <c r="AP217" s="333"/>
      <c r="AQ217" s="310"/>
      <c r="AR217" s="310"/>
      <c r="AS217" s="310"/>
      <c r="AT217" s="310"/>
      <c r="AU217" s="310"/>
      <c r="AV217" s="310"/>
    </row>
    <row r="218" spans="1:48" ht="14.25" hidden="1" customHeight="1" x14ac:dyDescent="0.25">
      <c r="A218" s="379"/>
      <c r="B218" s="42"/>
      <c r="C218" s="321"/>
      <c r="D218" s="318"/>
      <c r="E218" s="321"/>
      <c r="F218" s="318"/>
      <c r="G218" s="321"/>
      <c r="H218" s="324"/>
      <c r="I218" s="321"/>
      <c r="J218" s="321"/>
      <c r="K218" s="327"/>
      <c r="L218" s="321"/>
      <c r="M218" s="313"/>
      <c r="N218" s="339"/>
      <c r="O218" s="336"/>
      <c r="P218" s="336"/>
      <c r="Q218" s="333"/>
      <c r="R218" s="310"/>
      <c r="S218" s="310"/>
      <c r="T218" s="310"/>
      <c r="U218" s="310"/>
      <c r="V218" s="310"/>
      <c r="W218" s="310"/>
      <c r="X218" s="310"/>
      <c r="Y218" s="310"/>
      <c r="Z218" s="310"/>
      <c r="AA218" s="330"/>
      <c r="AB218" s="321"/>
      <c r="AC218" s="318"/>
      <c r="AD218" s="321"/>
      <c r="AE218" s="318"/>
      <c r="AF218" s="321"/>
      <c r="AG218" s="324"/>
      <c r="AH218" s="321"/>
      <c r="AI218" s="321"/>
      <c r="AJ218" s="327"/>
      <c r="AK218" s="321"/>
      <c r="AL218" s="313"/>
      <c r="AM218" s="339"/>
      <c r="AN218" s="336"/>
      <c r="AO218" s="336"/>
      <c r="AP218" s="333"/>
      <c r="AQ218" s="310"/>
      <c r="AR218" s="310"/>
      <c r="AS218" s="310"/>
      <c r="AT218" s="310"/>
      <c r="AU218" s="310"/>
      <c r="AV218" s="310"/>
    </row>
    <row r="219" spans="1:48" ht="14.25" hidden="1" customHeight="1" x14ac:dyDescent="0.25">
      <c r="A219" s="379"/>
      <c r="B219" s="42"/>
      <c r="C219" s="321"/>
      <c r="D219" s="318"/>
      <c r="E219" s="321"/>
      <c r="F219" s="318"/>
      <c r="G219" s="321"/>
      <c r="H219" s="324"/>
      <c r="I219" s="321"/>
      <c r="J219" s="321"/>
      <c r="K219" s="327"/>
      <c r="L219" s="321"/>
      <c r="M219" s="313"/>
      <c r="N219" s="339"/>
      <c r="O219" s="336"/>
      <c r="P219" s="336"/>
      <c r="Q219" s="333"/>
      <c r="R219" s="310"/>
      <c r="S219" s="310"/>
      <c r="T219" s="310"/>
      <c r="U219" s="310"/>
      <c r="V219" s="310"/>
      <c r="W219" s="310"/>
      <c r="X219" s="310"/>
      <c r="Y219" s="310"/>
      <c r="Z219" s="310"/>
      <c r="AA219" s="330"/>
      <c r="AB219" s="321"/>
      <c r="AC219" s="318"/>
      <c r="AD219" s="321"/>
      <c r="AE219" s="318"/>
      <c r="AF219" s="321"/>
      <c r="AG219" s="324"/>
      <c r="AH219" s="321"/>
      <c r="AI219" s="321"/>
      <c r="AJ219" s="327"/>
      <c r="AK219" s="321"/>
      <c r="AL219" s="313"/>
      <c r="AM219" s="339"/>
      <c r="AN219" s="336"/>
      <c r="AO219" s="336"/>
      <c r="AP219" s="333"/>
      <c r="AQ219" s="310"/>
      <c r="AR219" s="310"/>
      <c r="AS219" s="310"/>
      <c r="AT219" s="310"/>
      <c r="AU219" s="310"/>
      <c r="AV219" s="310"/>
    </row>
    <row r="220" spans="1:48" ht="14.25" hidden="1" customHeight="1" x14ac:dyDescent="0.25">
      <c r="A220" s="379"/>
      <c r="B220" s="42"/>
      <c r="C220" s="321"/>
      <c r="D220" s="318"/>
      <c r="E220" s="321"/>
      <c r="F220" s="318"/>
      <c r="G220" s="321"/>
      <c r="H220" s="324"/>
      <c r="I220" s="321"/>
      <c r="J220" s="321"/>
      <c r="K220" s="327"/>
      <c r="L220" s="321"/>
      <c r="M220" s="313"/>
      <c r="N220" s="339"/>
      <c r="O220" s="336"/>
      <c r="P220" s="336"/>
      <c r="Q220" s="333"/>
      <c r="R220" s="310"/>
      <c r="S220" s="310"/>
      <c r="T220" s="310"/>
      <c r="U220" s="310"/>
      <c r="V220" s="310"/>
      <c r="W220" s="310"/>
      <c r="X220" s="310"/>
      <c r="Y220" s="310"/>
      <c r="Z220" s="310"/>
      <c r="AA220" s="330"/>
      <c r="AB220" s="321"/>
      <c r="AC220" s="318"/>
      <c r="AD220" s="321"/>
      <c r="AE220" s="318"/>
      <c r="AF220" s="321"/>
      <c r="AG220" s="324"/>
      <c r="AH220" s="321"/>
      <c r="AI220" s="321"/>
      <c r="AJ220" s="327"/>
      <c r="AK220" s="321"/>
      <c r="AL220" s="313"/>
      <c r="AM220" s="339"/>
      <c r="AN220" s="336"/>
      <c r="AO220" s="336"/>
      <c r="AP220" s="333"/>
      <c r="AQ220" s="310"/>
      <c r="AR220" s="310"/>
      <c r="AS220" s="310"/>
      <c r="AT220" s="310"/>
      <c r="AU220" s="310"/>
      <c r="AV220" s="310"/>
    </row>
    <row r="221" spans="1:48" ht="14.25" hidden="1" customHeight="1" x14ac:dyDescent="0.25">
      <c r="A221" s="379"/>
      <c r="B221" s="42"/>
      <c r="C221" s="321"/>
      <c r="D221" s="318"/>
      <c r="E221" s="321"/>
      <c r="F221" s="318"/>
      <c r="G221" s="321"/>
      <c r="H221" s="324"/>
      <c r="I221" s="321"/>
      <c r="J221" s="321"/>
      <c r="K221" s="327"/>
      <c r="L221" s="321"/>
      <c r="M221" s="313"/>
      <c r="N221" s="339"/>
      <c r="O221" s="336"/>
      <c r="P221" s="336"/>
      <c r="Q221" s="333"/>
      <c r="R221" s="310"/>
      <c r="S221" s="310"/>
      <c r="T221" s="310"/>
      <c r="U221" s="310"/>
      <c r="V221" s="310"/>
      <c r="W221" s="310"/>
      <c r="X221" s="310"/>
      <c r="Y221" s="310"/>
      <c r="Z221" s="310"/>
      <c r="AA221" s="330"/>
      <c r="AB221" s="321"/>
      <c r="AC221" s="318"/>
      <c r="AD221" s="321"/>
      <c r="AE221" s="318"/>
      <c r="AF221" s="321"/>
      <c r="AG221" s="324"/>
      <c r="AH221" s="321"/>
      <c r="AI221" s="321"/>
      <c r="AJ221" s="327"/>
      <c r="AK221" s="321"/>
      <c r="AL221" s="313"/>
      <c r="AM221" s="339"/>
      <c r="AN221" s="336"/>
      <c r="AO221" s="336"/>
      <c r="AP221" s="333"/>
      <c r="AQ221" s="310"/>
      <c r="AR221" s="310"/>
      <c r="AS221" s="310"/>
      <c r="AT221" s="310"/>
      <c r="AU221" s="310"/>
      <c r="AV221" s="310"/>
    </row>
    <row r="222" spans="1:48" ht="14.25" hidden="1" customHeight="1" x14ac:dyDescent="0.25">
      <c r="A222" s="379"/>
      <c r="B222" s="42"/>
      <c r="C222" s="321"/>
      <c r="D222" s="318"/>
      <c r="E222" s="321"/>
      <c r="F222" s="318"/>
      <c r="G222" s="321"/>
      <c r="H222" s="324"/>
      <c r="I222" s="321"/>
      <c r="J222" s="321"/>
      <c r="K222" s="327"/>
      <c r="L222" s="321"/>
      <c r="M222" s="313"/>
      <c r="N222" s="339"/>
      <c r="O222" s="336"/>
      <c r="P222" s="336"/>
      <c r="Q222" s="333"/>
      <c r="R222" s="310"/>
      <c r="S222" s="310"/>
      <c r="T222" s="310"/>
      <c r="U222" s="310"/>
      <c r="V222" s="310"/>
      <c r="W222" s="310"/>
      <c r="X222" s="310"/>
      <c r="Y222" s="310"/>
      <c r="Z222" s="310"/>
      <c r="AA222" s="330"/>
      <c r="AB222" s="321"/>
      <c r="AC222" s="318"/>
      <c r="AD222" s="321"/>
      <c r="AE222" s="318"/>
      <c r="AF222" s="321"/>
      <c r="AG222" s="324"/>
      <c r="AH222" s="321"/>
      <c r="AI222" s="321"/>
      <c r="AJ222" s="327"/>
      <c r="AK222" s="321"/>
      <c r="AL222" s="313"/>
      <c r="AM222" s="339"/>
      <c r="AN222" s="336"/>
      <c r="AO222" s="336"/>
      <c r="AP222" s="333"/>
      <c r="AQ222" s="310"/>
      <c r="AR222" s="310"/>
      <c r="AS222" s="310"/>
      <c r="AT222" s="310"/>
      <c r="AU222" s="310"/>
      <c r="AV222" s="310"/>
    </row>
    <row r="223" spans="1:48" ht="14.25" hidden="1" customHeight="1" x14ac:dyDescent="0.25">
      <c r="A223" s="379"/>
      <c r="B223" s="42"/>
      <c r="C223" s="321"/>
      <c r="D223" s="318"/>
      <c r="E223" s="321"/>
      <c r="F223" s="318"/>
      <c r="G223" s="321"/>
      <c r="H223" s="324"/>
      <c r="I223" s="321"/>
      <c r="J223" s="321"/>
      <c r="K223" s="327"/>
      <c r="L223" s="321"/>
      <c r="M223" s="313"/>
      <c r="N223" s="339"/>
      <c r="O223" s="336"/>
      <c r="P223" s="336"/>
      <c r="Q223" s="333"/>
      <c r="R223" s="310"/>
      <c r="S223" s="310"/>
      <c r="T223" s="310"/>
      <c r="U223" s="310"/>
      <c r="V223" s="310"/>
      <c r="W223" s="310"/>
      <c r="X223" s="310"/>
      <c r="Y223" s="310"/>
      <c r="Z223" s="310"/>
      <c r="AA223" s="330"/>
      <c r="AB223" s="321"/>
      <c r="AC223" s="318"/>
      <c r="AD223" s="321"/>
      <c r="AE223" s="318"/>
      <c r="AF223" s="321"/>
      <c r="AG223" s="324"/>
      <c r="AH223" s="321"/>
      <c r="AI223" s="321"/>
      <c r="AJ223" s="327"/>
      <c r="AK223" s="321"/>
      <c r="AL223" s="313"/>
      <c r="AM223" s="339"/>
      <c r="AN223" s="336"/>
      <c r="AO223" s="336"/>
      <c r="AP223" s="333"/>
      <c r="AQ223" s="310"/>
      <c r="AR223" s="310"/>
      <c r="AS223" s="310"/>
      <c r="AT223" s="310"/>
      <c r="AU223" s="310"/>
      <c r="AV223" s="310"/>
    </row>
    <row r="224" spans="1:48" ht="14.25" hidden="1" customHeight="1" thickBot="1" x14ac:dyDescent="0.3">
      <c r="A224" s="379"/>
      <c r="B224" s="48"/>
      <c r="C224" s="322"/>
      <c r="D224" s="319"/>
      <c r="E224" s="322"/>
      <c r="F224" s="319"/>
      <c r="G224" s="322"/>
      <c r="H224" s="325"/>
      <c r="I224" s="322"/>
      <c r="J224" s="322"/>
      <c r="K224" s="328"/>
      <c r="L224" s="322"/>
      <c r="M224" s="314"/>
      <c r="N224" s="340"/>
      <c r="O224" s="337"/>
      <c r="P224" s="337"/>
      <c r="Q224" s="334"/>
      <c r="R224" s="311"/>
      <c r="S224" s="311"/>
      <c r="T224" s="311"/>
      <c r="U224" s="311"/>
      <c r="V224" s="311"/>
      <c r="W224" s="311"/>
      <c r="X224" s="311"/>
      <c r="Y224" s="311"/>
      <c r="Z224" s="311"/>
      <c r="AA224" s="331"/>
      <c r="AB224" s="322"/>
      <c r="AC224" s="319"/>
      <c r="AD224" s="322"/>
      <c r="AE224" s="319"/>
      <c r="AF224" s="322"/>
      <c r="AG224" s="325"/>
      <c r="AH224" s="322"/>
      <c r="AI224" s="322"/>
      <c r="AJ224" s="328"/>
      <c r="AK224" s="322"/>
      <c r="AL224" s="314"/>
      <c r="AM224" s="340"/>
      <c r="AN224" s="337"/>
      <c r="AO224" s="337"/>
      <c r="AP224" s="334"/>
      <c r="AQ224" s="311"/>
      <c r="AR224" s="311"/>
      <c r="AS224" s="311"/>
      <c r="AT224" s="311"/>
      <c r="AU224" s="311"/>
      <c r="AV224" s="311"/>
    </row>
    <row r="225" spans="1:96" ht="14.25" hidden="1" customHeight="1" x14ac:dyDescent="0.25">
      <c r="A225" s="379" t="s">
        <v>198</v>
      </c>
      <c r="B225" s="40"/>
      <c r="C225" s="320"/>
      <c r="D225" s="317"/>
      <c r="E225" s="320"/>
      <c r="F225" s="317"/>
      <c r="G225" s="320"/>
      <c r="H225" s="323"/>
      <c r="I225" s="320"/>
      <c r="J225" s="320"/>
      <c r="K225" s="326"/>
      <c r="L225" s="320"/>
      <c r="M225" s="312"/>
      <c r="N225" s="338"/>
      <c r="O225" s="335"/>
      <c r="P225" s="335"/>
      <c r="Q225" s="332"/>
      <c r="R225" s="309"/>
      <c r="S225" s="309"/>
      <c r="T225" s="309"/>
      <c r="U225" s="309"/>
      <c r="V225" s="309"/>
      <c r="W225" s="309"/>
      <c r="X225" s="309"/>
      <c r="Y225" s="309"/>
      <c r="Z225" s="309"/>
      <c r="AA225" s="329"/>
      <c r="AB225" s="320"/>
      <c r="AC225" s="317"/>
      <c r="AD225" s="320"/>
      <c r="AE225" s="317"/>
      <c r="AF225" s="320"/>
      <c r="AG225" s="323"/>
      <c r="AH225" s="320"/>
      <c r="AI225" s="320"/>
      <c r="AJ225" s="326"/>
      <c r="AK225" s="320"/>
      <c r="AL225" s="312"/>
      <c r="AM225" s="338"/>
      <c r="AN225" s="335"/>
      <c r="AO225" s="335"/>
      <c r="AP225" s="332"/>
      <c r="AQ225" s="309"/>
      <c r="AR225" s="309"/>
      <c r="AS225" s="309"/>
      <c r="AT225" s="309"/>
      <c r="AU225" s="309"/>
      <c r="AV225" s="309"/>
    </row>
    <row r="226" spans="1:96" ht="10.5" hidden="1" customHeight="1" x14ac:dyDescent="0.25">
      <c r="A226" s="379"/>
      <c r="B226" s="42"/>
      <c r="C226" s="321"/>
      <c r="D226" s="318"/>
      <c r="E226" s="321"/>
      <c r="F226" s="318"/>
      <c r="G226" s="321"/>
      <c r="H226" s="324"/>
      <c r="I226" s="321"/>
      <c r="J226" s="321"/>
      <c r="K226" s="327"/>
      <c r="L226" s="321"/>
      <c r="M226" s="313"/>
      <c r="N226" s="339"/>
      <c r="O226" s="336"/>
      <c r="P226" s="336"/>
      <c r="Q226" s="333"/>
      <c r="R226" s="310"/>
      <c r="S226" s="310"/>
      <c r="T226" s="310"/>
      <c r="U226" s="310"/>
      <c r="V226" s="310"/>
      <c r="W226" s="310"/>
      <c r="X226" s="310"/>
      <c r="Y226" s="310"/>
      <c r="Z226" s="310"/>
      <c r="AA226" s="330"/>
      <c r="AB226" s="321"/>
      <c r="AC226" s="318"/>
      <c r="AD226" s="321"/>
      <c r="AE226" s="318"/>
      <c r="AF226" s="321"/>
      <c r="AG226" s="324"/>
      <c r="AH226" s="321"/>
      <c r="AI226" s="321"/>
      <c r="AJ226" s="327"/>
      <c r="AK226" s="321"/>
      <c r="AL226" s="313"/>
      <c r="AM226" s="339"/>
      <c r="AN226" s="336"/>
      <c r="AO226" s="336"/>
      <c r="AP226" s="333"/>
      <c r="AQ226" s="310"/>
      <c r="AR226" s="310"/>
      <c r="AS226" s="310"/>
      <c r="AT226" s="310"/>
      <c r="AU226" s="310"/>
      <c r="AV226" s="310"/>
    </row>
    <row r="227" spans="1:96" ht="14.25" hidden="1" customHeight="1" x14ac:dyDescent="0.25">
      <c r="A227" s="379"/>
      <c r="B227" s="42"/>
      <c r="C227" s="321"/>
      <c r="D227" s="318"/>
      <c r="E227" s="321"/>
      <c r="F227" s="318"/>
      <c r="G227" s="321"/>
      <c r="H227" s="324"/>
      <c r="I227" s="321"/>
      <c r="J227" s="321"/>
      <c r="K227" s="327"/>
      <c r="L227" s="321"/>
      <c r="M227" s="313"/>
      <c r="N227" s="339"/>
      <c r="O227" s="336"/>
      <c r="P227" s="336"/>
      <c r="Q227" s="333"/>
      <c r="R227" s="310"/>
      <c r="S227" s="310"/>
      <c r="T227" s="310"/>
      <c r="U227" s="310"/>
      <c r="V227" s="310"/>
      <c r="W227" s="310"/>
      <c r="X227" s="310"/>
      <c r="Y227" s="310"/>
      <c r="Z227" s="310"/>
      <c r="AA227" s="330"/>
      <c r="AB227" s="321"/>
      <c r="AC227" s="318"/>
      <c r="AD227" s="321"/>
      <c r="AE227" s="318"/>
      <c r="AF227" s="321"/>
      <c r="AG227" s="324"/>
      <c r="AH227" s="321"/>
      <c r="AI227" s="321"/>
      <c r="AJ227" s="327"/>
      <c r="AK227" s="321"/>
      <c r="AL227" s="313"/>
      <c r="AM227" s="339"/>
      <c r="AN227" s="336"/>
      <c r="AO227" s="336"/>
      <c r="AP227" s="333"/>
      <c r="AQ227" s="310"/>
      <c r="AR227" s="310"/>
      <c r="AS227" s="310"/>
      <c r="AT227" s="310"/>
      <c r="AU227" s="310"/>
      <c r="AV227" s="310"/>
    </row>
    <row r="228" spans="1:96" ht="14.25" hidden="1" customHeight="1" x14ac:dyDescent="0.25">
      <c r="A228" s="379"/>
      <c r="B228" s="42"/>
      <c r="C228" s="321"/>
      <c r="D228" s="318"/>
      <c r="E228" s="321"/>
      <c r="F228" s="318"/>
      <c r="G228" s="321"/>
      <c r="H228" s="324"/>
      <c r="I228" s="321"/>
      <c r="J228" s="321"/>
      <c r="K228" s="327"/>
      <c r="L228" s="321"/>
      <c r="M228" s="313"/>
      <c r="N228" s="339"/>
      <c r="O228" s="336"/>
      <c r="P228" s="336"/>
      <c r="Q228" s="333"/>
      <c r="R228" s="310"/>
      <c r="S228" s="310"/>
      <c r="T228" s="310"/>
      <c r="U228" s="310"/>
      <c r="V228" s="310"/>
      <c r="W228" s="310"/>
      <c r="X228" s="310"/>
      <c r="Y228" s="310"/>
      <c r="Z228" s="310"/>
      <c r="AA228" s="330"/>
      <c r="AB228" s="321"/>
      <c r="AC228" s="318"/>
      <c r="AD228" s="321"/>
      <c r="AE228" s="318"/>
      <c r="AF228" s="321"/>
      <c r="AG228" s="324"/>
      <c r="AH228" s="321"/>
      <c r="AI228" s="321"/>
      <c r="AJ228" s="327"/>
      <c r="AK228" s="321"/>
      <c r="AL228" s="313"/>
      <c r="AM228" s="339"/>
      <c r="AN228" s="336"/>
      <c r="AO228" s="336"/>
      <c r="AP228" s="333"/>
      <c r="AQ228" s="310"/>
      <c r="AR228" s="310"/>
      <c r="AS228" s="310"/>
      <c r="AT228" s="310"/>
      <c r="AU228" s="310"/>
      <c r="AV228" s="310"/>
    </row>
    <row r="229" spans="1:96" ht="14.25" hidden="1" customHeight="1" x14ac:dyDescent="0.25">
      <c r="A229" s="379"/>
      <c r="B229" s="42"/>
      <c r="C229" s="321"/>
      <c r="D229" s="318"/>
      <c r="E229" s="321"/>
      <c r="F229" s="318"/>
      <c r="G229" s="321"/>
      <c r="H229" s="324"/>
      <c r="I229" s="321"/>
      <c r="J229" s="321"/>
      <c r="K229" s="327"/>
      <c r="L229" s="321"/>
      <c r="M229" s="313"/>
      <c r="N229" s="339"/>
      <c r="O229" s="336"/>
      <c r="P229" s="336"/>
      <c r="Q229" s="333"/>
      <c r="R229" s="310"/>
      <c r="S229" s="310"/>
      <c r="T229" s="310"/>
      <c r="U229" s="310"/>
      <c r="V229" s="310"/>
      <c r="W229" s="310"/>
      <c r="X229" s="310"/>
      <c r="Y229" s="310"/>
      <c r="Z229" s="310"/>
      <c r="AA229" s="330"/>
      <c r="AB229" s="321"/>
      <c r="AC229" s="318"/>
      <c r="AD229" s="321"/>
      <c r="AE229" s="318"/>
      <c r="AF229" s="321"/>
      <c r="AG229" s="324"/>
      <c r="AH229" s="321"/>
      <c r="AI229" s="321"/>
      <c r="AJ229" s="327"/>
      <c r="AK229" s="321"/>
      <c r="AL229" s="313"/>
      <c r="AM229" s="339"/>
      <c r="AN229" s="336"/>
      <c r="AO229" s="336"/>
      <c r="AP229" s="333"/>
      <c r="AQ229" s="310"/>
      <c r="AR229" s="310"/>
      <c r="AS229" s="310"/>
      <c r="AT229" s="310"/>
      <c r="AU229" s="310"/>
      <c r="AV229" s="310"/>
    </row>
    <row r="230" spans="1:96" ht="14.25" hidden="1" customHeight="1" x14ac:dyDescent="0.25">
      <c r="A230" s="379"/>
      <c r="B230" s="42"/>
      <c r="C230" s="321"/>
      <c r="D230" s="318"/>
      <c r="E230" s="321"/>
      <c r="F230" s="318"/>
      <c r="G230" s="321"/>
      <c r="H230" s="324"/>
      <c r="I230" s="321"/>
      <c r="J230" s="321"/>
      <c r="K230" s="327"/>
      <c r="L230" s="321"/>
      <c r="M230" s="313"/>
      <c r="N230" s="339"/>
      <c r="O230" s="336"/>
      <c r="P230" s="336"/>
      <c r="Q230" s="333"/>
      <c r="R230" s="310"/>
      <c r="S230" s="310"/>
      <c r="T230" s="310"/>
      <c r="U230" s="310"/>
      <c r="V230" s="310"/>
      <c r="W230" s="310"/>
      <c r="X230" s="310"/>
      <c r="Y230" s="310"/>
      <c r="Z230" s="310"/>
      <c r="AA230" s="330"/>
      <c r="AB230" s="321"/>
      <c r="AC230" s="318"/>
      <c r="AD230" s="321"/>
      <c r="AE230" s="318"/>
      <c r="AF230" s="321"/>
      <c r="AG230" s="324"/>
      <c r="AH230" s="321"/>
      <c r="AI230" s="321"/>
      <c r="AJ230" s="327"/>
      <c r="AK230" s="321"/>
      <c r="AL230" s="313"/>
      <c r="AM230" s="339"/>
      <c r="AN230" s="336"/>
      <c r="AO230" s="336"/>
      <c r="AP230" s="333"/>
      <c r="AQ230" s="310"/>
      <c r="AR230" s="310"/>
      <c r="AS230" s="310"/>
      <c r="AT230" s="310"/>
      <c r="AU230" s="310"/>
      <c r="AV230" s="310"/>
    </row>
    <row r="231" spans="1:96" ht="14.25" hidden="1" customHeight="1" x14ac:dyDescent="0.25">
      <c r="A231" s="379"/>
      <c r="B231" s="42"/>
      <c r="C231" s="321"/>
      <c r="D231" s="318"/>
      <c r="E231" s="321"/>
      <c r="F231" s="318"/>
      <c r="G231" s="321"/>
      <c r="H231" s="324"/>
      <c r="I231" s="321"/>
      <c r="J231" s="321"/>
      <c r="K231" s="327"/>
      <c r="L231" s="321"/>
      <c r="M231" s="313"/>
      <c r="N231" s="339"/>
      <c r="O231" s="336"/>
      <c r="P231" s="336"/>
      <c r="Q231" s="333"/>
      <c r="R231" s="310"/>
      <c r="S231" s="310"/>
      <c r="T231" s="310"/>
      <c r="U231" s="310"/>
      <c r="V231" s="310"/>
      <c r="W231" s="310"/>
      <c r="X231" s="310"/>
      <c r="Y231" s="310"/>
      <c r="Z231" s="310"/>
      <c r="AA231" s="330"/>
      <c r="AB231" s="321"/>
      <c r="AC231" s="318"/>
      <c r="AD231" s="321"/>
      <c r="AE231" s="318"/>
      <c r="AF231" s="321"/>
      <c r="AG231" s="324"/>
      <c r="AH231" s="321"/>
      <c r="AI231" s="321"/>
      <c r="AJ231" s="327"/>
      <c r="AK231" s="321"/>
      <c r="AL231" s="313"/>
      <c r="AM231" s="339"/>
      <c r="AN231" s="336"/>
      <c r="AO231" s="336"/>
      <c r="AP231" s="333"/>
      <c r="AQ231" s="310"/>
      <c r="AR231" s="310"/>
      <c r="AS231" s="310"/>
      <c r="AT231" s="310"/>
      <c r="AU231" s="310"/>
      <c r="AV231" s="310"/>
    </row>
    <row r="232" spans="1:96" ht="14.25" hidden="1" customHeight="1" x14ac:dyDescent="0.25">
      <c r="A232" s="379"/>
      <c r="B232" s="42"/>
      <c r="C232" s="321"/>
      <c r="D232" s="318"/>
      <c r="E232" s="321"/>
      <c r="F232" s="318"/>
      <c r="G232" s="321"/>
      <c r="H232" s="324"/>
      <c r="I232" s="321"/>
      <c r="J232" s="321"/>
      <c r="K232" s="327"/>
      <c r="L232" s="321"/>
      <c r="M232" s="313"/>
      <c r="N232" s="339"/>
      <c r="O232" s="336"/>
      <c r="P232" s="336"/>
      <c r="Q232" s="333"/>
      <c r="R232" s="310"/>
      <c r="S232" s="310"/>
      <c r="T232" s="310"/>
      <c r="U232" s="310"/>
      <c r="V232" s="310"/>
      <c r="W232" s="310"/>
      <c r="X232" s="310"/>
      <c r="Y232" s="310"/>
      <c r="Z232" s="310"/>
      <c r="AA232" s="330"/>
      <c r="AB232" s="321"/>
      <c r="AC232" s="318"/>
      <c r="AD232" s="321"/>
      <c r="AE232" s="318"/>
      <c r="AF232" s="321"/>
      <c r="AG232" s="324"/>
      <c r="AH232" s="321"/>
      <c r="AI232" s="321"/>
      <c r="AJ232" s="327"/>
      <c r="AK232" s="321"/>
      <c r="AL232" s="313"/>
      <c r="AM232" s="339"/>
      <c r="AN232" s="336"/>
      <c r="AO232" s="336"/>
      <c r="AP232" s="333"/>
      <c r="AQ232" s="310"/>
      <c r="AR232" s="310"/>
      <c r="AS232" s="310"/>
      <c r="AT232" s="310"/>
      <c r="AU232" s="310"/>
      <c r="AV232" s="310"/>
    </row>
    <row r="233" spans="1:96" ht="14.25" hidden="1" customHeight="1" thickBot="1" x14ac:dyDescent="0.3">
      <c r="A233" s="434"/>
      <c r="B233" s="46"/>
      <c r="C233" s="322"/>
      <c r="D233" s="319"/>
      <c r="E233" s="322"/>
      <c r="F233" s="319"/>
      <c r="G233" s="322"/>
      <c r="H233" s="325"/>
      <c r="I233" s="322"/>
      <c r="J233" s="322"/>
      <c r="K233" s="328"/>
      <c r="L233" s="322"/>
      <c r="M233" s="314"/>
      <c r="N233" s="340"/>
      <c r="O233" s="337"/>
      <c r="P233" s="337"/>
      <c r="Q233" s="334"/>
      <c r="R233" s="311"/>
      <c r="S233" s="311"/>
      <c r="T233" s="311"/>
      <c r="U233" s="311"/>
      <c r="V233" s="311"/>
      <c r="W233" s="311"/>
      <c r="X233" s="311"/>
      <c r="Y233" s="311"/>
      <c r="Z233" s="311"/>
      <c r="AA233" s="331"/>
      <c r="AB233" s="322"/>
      <c r="AC233" s="319"/>
      <c r="AD233" s="322"/>
      <c r="AE233" s="319"/>
      <c r="AF233" s="322"/>
      <c r="AG233" s="325"/>
      <c r="AH233" s="322"/>
      <c r="AI233" s="322"/>
      <c r="AJ233" s="328"/>
      <c r="AK233" s="322"/>
      <c r="AL233" s="314"/>
      <c r="AM233" s="340"/>
      <c r="AN233" s="337"/>
      <c r="AO233" s="337"/>
      <c r="AP233" s="334"/>
      <c r="AQ233" s="311"/>
      <c r="AR233" s="311"/>
      <c r="AS233" s="311"/>
      <c r="AT233" s="311"/>
      <c r="AU233" s="311"/>
      <c r="AV233" s="311"/>
    </row>
    <row r="234" spans="1:96" ht="14.4" hidden="1" thickBot="1" x14ac:dyDescent="0.3">
      <c r="C234" s="503"/>
      <c r="D234" s="503"/>
      <c r="E234" s="500"/>
      <c r="F234" s="501"/>
      <c r="G234" s="501"/>
      <c r="H234" s="501"/>
      <c r="I234" s="501"/>
      <c r="J234" s="501"/>
      <c r="K234" s="501"/>
      <c r="L234" s="501"/>
      <c r="M234" s="501"/>
      <c r="N234" s="501"/>
      <c r="O234" s="501"/>
      <c r="P234" s="501"/>
      <c r="Q234" s="501"/>
      <c r="R234" s="501"/>
      <c r="S234" s="501"/>
      <c r="T234" s="501"/>
      <c r="U234" s="501"/>
      <c r="V234" s="501"/>
      <c r="W234" s="501"/>
      <c r="X234" s="501"/>
      <c r="Y234" s="501"/>
      <c r="Z234" s="501"/>
      <c r="AA234" s="501"/>
      <c r="AB234" s="501"/>
      <c r="AC234" s="501"/>
      <c r="AD234" s="501"/>
      <c r="AE234" s="501"/>
      <c r="AF234" s="501"/>
      <c r="AG234" s="501"/>
      <c r="AH234" s="501"/>
      <c r="AI234" s="501"/>
      <c r="AJ234" s="501"/>
      <c r="AK234" s="501"/>
      <c r="AL234" s="502"/>
      <c r="BU234" s="555" t="s">
        <v>167</v>
      </c>
      <c r="BV234" s="555"/>
      <c r="BW234" s="555"/>
      <c r="BX234" s="555"/>
      <c r="BY234" s="555"/>
    </row>
    <row r="235" spans="1:96" ht="55.8" hidden="1" thickBot="1" x14ac:dyDescent="0.3">
      <c r="C235" s="499"/>
      <c r="D235" s="499"/>
      <c r="E235" s="500"/>
      <c r="F235" s="501"/>
      <c r="G235" s="501"/>
      <c r="H235" s="501"/>
      <c r="I235" s="501"/>
      <c r="J235" s="501"/>
      <c r="K235" s="501"/>
      <c r="L235" s="501"/>
      <c r="M235" s="501"/>
      <c r="N235" s="501"/>
      <c r="O235" s="501"/>
      <c r="P235" s="501"/>
      <c r="Q235" s="501"/>
      <c r="R235" s="501"/>
      <c r="S235" s="501"/>
      <c r="T235" s="501"/>
      <c r="U235" s="501"/>
      <c r="V235" s="501"/>
      <c r="W235" s="501"/>
      <c r="X235" s="501"/>
      <c r="Y235" s="501"/>
      <c r="Z235" s="501"/>
      <c r="AA235" s="501"/>
      <c r="AB235" s="501"/>
      <c r="AC235" s="501"/>
      <c r="AD235" s="501"/>
      <c r="AE235" s="501"/>
      <c r="AF235" s="501"/>
      <c r="AG235" s="501"/>
      <c r="AH235" s="501"/>
      <c r="AI235" s="501"/>
      <c r="AJ235" s="501"/>
      <c r="AK235" s="501"/>
      <c r="AL235" s="502"/>
      <c r="BI235" s="39" t="s">
        <v>34</v>
      </c>
      <c r="BM235" s="90" t="s">
        <v>59</v>
      </c>
      <c r="BR235" s="41" t="s">
        <v>4</v>
      </c>
      <c r="BU235" s="41" t="s">
        <v>12</v>
      </c>
      <c r="BV235" s="41" t="s">
        <v>9</v>
      </c>
      <c r="BW235" s="41" t="s">
        <v>8</v>
      </c>
      <c r="BX235" s="41" t="s">
        <v>5</v>
      </c>
      <c r="BZ235" s="39" t="s">
        <v>105</v>
      </c>
      <c r="CF235" s="41" t="s">
        <v>89</v>
      </c>
      <c r="CG235" s="41" t="s">
        <v>90</v>
      </c>
      <c r="CJ235" s="39" t="s">
        <v>27</v>
      </c>
      <c r="CL235" s="39" t="s">
        <v>112</v>
      </c>
      <c r="CM235" s="39" t="s">
        <v>113</v>
      </c>
      <c r="CN235" s="39" t="s">
        <v>114</v>
      </c>
      <c r="CQ235" s="39" t="s">
        <v>27</v>
      </c>
      <c r="CR235" s="39" t="s">
        <v>111</v>
      </c>
    </row>
    <row r="236" spans="1:96" ht="14.4" hidden="1" thickBot="1" x14ac:dyDescent="0.3">
      <c r="C236" s="499"/>
      <c r="D236" s="499"/>
      <c r="E236" s="86"/>
      <c r="F236" s="87"/>
      <c r="G236" s="87"/>
      <c r="H236" s="87"/>
      <c r="I236" s="87"/>
      <c r="J236" s="87"/>
      <c r="K236" s="87"/>
      <c r="L236" s="89">
        <v>10</v>
      </c>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8"/>
      <c r="BI236" s="39" t="s">
        <v>35</v>
      </c>
      <c r="BJ236" s="39" t="s">
        <v>36</v>
      </c>
      <c r="BK236" s="39" t="s">
        <v>48</v>
      </c>
      <c r="BM236" s="39" t="s">
        <v>33</v>
      </c>
      <c r="BN236" s="39" t="s">
        <v>55</v>
      </c>
      <c r="BO236" s="39" t="s">
        <v>56</v>
      </c>
      <c r="BP236" s="39" t="s">
        <v>57</v>
      </c>
      <c r="BR236" s="44" t="s">
        <v>19</v>
      </c>
      <c r="BS236" s="39">
        <v>5</v>
      </c>
      <c r="BU236" s="39">
        <v>25</v>
      </c>
      <c r="BV236" s="39">
        <v>14</v>
      </c>
      <c r="BW236" s="39">
        <v>13</v>
      </c>
      <c r="BX236" s="39">
        <v>11</v>
      </c>
      <c r="BZ236" s="39" t="s">
        <v>134</v>
      </c>
      <c r="CB236" s="39" t="s">
        <v>85</v>
      </c>
      <c r="CD236" s="39" t="s">
        <v>87</v>
      </c>
      <c r="CG236" s="39" t="s">
        <v>91</v>
      </c>
      <c r="CJ236" s="39" t="s">
        <v>131</v>
      </c>
      <c r="CL236" s="39" t="s">
        <v>273</v>
      </c>
      <c r="CM236" s="39" t="s">
        <v>117</v>
      </c>
      <c r="CN236" s="39" t="s">
        <v>130</v>
      </c>
      <c r="CQ236" s="39" t="s">
        <v>140</v>
      </c>
    </row>
    <row r="237" spans="1:96" hidden="1" x14ac:dyDescent="0.25">
      <c r="C237" s="150"/>
      <c r="D237" s="150"/>
      <c r="L237" s="191">
        <v>11</v>
      </c>
      <c r="BI237" s="39" t="s">
        <v>37</v>
      </c>
      <c r="BJ237" s="39" t="s">
        <v>42</v>
      </c>
      <c r="BK237" s="39" t="s">
        <v>49</v>
      </c>
      <c r="BM237" s="43">
        <v>5</v>
      </c>
      <c r="BN237" s="39" t="s">
        <v>28</v>
      </c>
      <c r="BO237" s="39" t="s">
        <v>274</v>
      </c>
      <c r="BP237" s="39" t="s">
        <v>58</v>
      </c>
      <c r="BR237" s="44" t="s">
        <v>18</v>
      </c>
      <c r="BS237" s="39">
        <v>4</v>
      </c>
      <c r="BU237" s="39">
        <v>35</v>
      </c>
      <c r="BV237" s="39">
        <v>15</v>
      </c>
      <c r="BW237" s="39">
        <v>23</v>
      </c>
      <c r="BX237" s="39">
        <v>12</v>
      </c>
      <c r="BZ237" s="39" t="s">
        <v>135</v>
      </c>
      <c r="CB237" s="39" t="s">
        <v>86</v>
      </c>
      <c r="CD237" s="39" t="s">
        <v>88</v>
      </c>
      <c r="CF237" s="39" t="s">
        <v>92</v>
      </c>
      <c r="CG237" s="39">
        <v>0</v>
      </c>
      <c r="CJ237" s="39" t="s">
        <v>132</v>
      </c>
      <c r="CL237" s="39" t="s">
        <v>275</v>
      </c>
      <c r="CM237" s="39" t="s">
        <v>118</v>
      </c>
      <c r="CN237" s="39" t="s">
        <v>276</v>
      </c>
      <c r="CQ237" s="39" t="s">
        <v>141</v>
      </c>
    </row>
    <row r="238" spans="1:96" hidden="1" x14ac:dyDescent="0.25">
      <c r="L238" s="191">
        <v>12</v>
      </c>
      <c r="BI238" s="39" t="s">
        <v>277</v>
      </c>
      <c r="BJ238" s="39" t="s">
        <v>43</v>
      </c>
      <c r="BK238" s="39" t="s">
        <v>50</v>
      </c>
      <c r="BM238" s="43">
        <v>4</v>
      </c>
      <c r="BN238" s="39" t="s">
        <v>14</v>
      </c>
      <c r="BO238" s="39" t="s">
        <v>278</v>
      </c>
      <c r="BP238" s="39" t="s">
        <v>60</v>
      </c>
      <c r="BR238" s="44" t="s">
        <v>31</v>
      </c>
      <c r="BS238" s="39">
        <v>3</v>
      </c>
      <c r="BU238" s="39">
        <v>45</v>
      </c>
      <c r="BV238" s="39">
        <v>24</v>
      </c>
      <c r="BW238" s="39">
        <v>32</v>
      </c>
      <c r="BX238" s="39">
        <v>21</v>
      </c>
      <c r="BZ238" s="39" t="s">
        <v>136</v>
      </c>
      <c r="CB238" s="39" t="s">
        <v>166</v>
      </c>
      <c r="CD238" s="39" t="s">
        <v>172</v>
      </c>
      <c r="CF238" s="39" t="s">
        <v>93</v>
      </c>
      <c r="CG238" s="39">
        <v>1</v>
      </c>
      <c r="CJ238" s="39" t="s">
        <v>133</v>
      </c>
      <c r="CL238" s="39" t="s">
        <v>279</v>
      </c>
      <c r="CM238" s="39" t="s">
        <v>280</v>
      </c>
      <c r="CQ238" s="39" t="s">
        <v>142</v>
      </c>
    </row>
    <row r="239" spans="1:96" hidden="1" x14ac:dyDescent="0.25">
      <c r="L239" s="191">
        <v>13</v>
      </c>
      <c r="BI239" s="39" t="s">
        <v>38</v>
      </c>
      <c r="BJ239" s="39" t="s">
        <v>44</v>
      </c>
      <c r="BK239" s="39" t="s">
        <v>51</v>
      </c>
      <c r="BM239" s="43">
        <v>3</v>
      </c>
      <c r="BN239" s="39" t="s">
        <v>29</v>
      </c>
      <c r="BO239" s="39" t="s">
        <v>281</v>
      </c>
      <c r="BP239" s="39" t="s">
        <v>61</v>
      </c>
      <c r="BR239" s="44" t="s">
        <v>32</v>
      </c>
      <c r="BS239" s="39">
        <v>2</v>
      </c>
      <c r="BU239" s="39">
        <v>55</v>
      </c>
      <c r="BV239" s="39">
        <v>33</v>
      </c>
      <c r="BW239" s="39">
        <v>41</v>
      </c>
      <c r="BX239" s="39">
        <v>22</v>
      </c>
      <c r="BZ239" s="39" t="s">
        <v>137</v>
      </c>
      <c r="CD239" s="39" t="s">
        <v>173</v>
      </c>
      <c r="CF239" s="39" t="s">
        <v>94</v>
      </c>
      <c r="CG239" s="39">
        <v>2</v>
      </c>
      <c r="CL239" s="39" t="s">
        <v>115</v>
      </c>
      <c r="CM239" s="39" t="s">
        <v>119</v>
      </c>
    </row>
    <row r="240" spans="1:96" hidden="1" x14ac:dyDescent="0.25">
      <c r="L240" s="191">
        <v>14</v>
      </c>
      <c r="BI240" s="39" t="s">
        <v>39</v>
      </c>
      <c r="BJ240" s="39" t="s">
        <v>45</v>
      </c>
      <c r="BK240" s="39" t="s">
        <v>52</v>
      </c>
      <c r="BM240" s="43">
        <v>2</v>
      </c>
      <c r="BN240" s="39" t="s">
        <v>13</v>
      </c>
      <c r="BO240" s="39" t="s">
        <v>282</v>
      </c>
      <c r="BP240" s="39" t="s">
        <v>62</v>
      </c>
      <c r="BR240" s="44" t="s">
        <v>15</v>
      </c>
      <c r="BS240" s="39">
        <v>1</v>
      </c>
      <c r="BU240" s="39">
        <v>34</v>
      </c>
      <c r="BV240" s="39">
        <v>42</v>
      </c>
      <c r="BX240" s="39">
        <v>31</v>
      </c>
      <c r="BZ240" s="39" t="s">
        <v>138</v>
      </c>
      <c r="CD240" s="39" t="s">
        <v>174</v>
      </c>
      <c r="CL240" s="39" t="s">
        <v>116</v>
      </c>
      <c r="CM240" s="39" t="s">
        <v>120</v>
      </c>
    </row>
    <row r="241" spans="12:91" hidden="1" x14ac:dyDescent="0.25">
      <c r="L241" s="191">
        <v>15</v>
      </c>
      <c r="BI241" s="39" t="s">
        <v>40</v>
      </c>
      <c r="BJ241" s="39" t="s">
        <v>46</v>
      </c>
      <c r="BK241" s="39" t="s">
        <v>53</v>
      </c>
      <c r="BM241" s="43">
        <v>1</v>
      </c>
      <c r="BN241" s="39" t="s">
        <v>30</v>
      </c>
      <c r="BO241" s="39" t="s">
        <v>64</v>
      </c>
      <c r="BP241" s="39" t="s">
        <v>63</v>
      </c>
      <c r="BR241" s="44"/>
      <c r="BU241" s="39">
        <v>44</v>
      </c>
      <c r="BV241" s="39">
        <v>43</v>
      </c>
      <c r="BZ241" s="39" t="s">
        <v>139</v>
      </c>
      <c r="CD241" s="39" t="s">
        <v>175</v>
      </c>
      <c r="CM241" s="39" t="s">
        <v>121</v>
      </c>
    </row>
    <row r="242" spans="12:91" hidden="1" x14ac:dyDescent="0.25">
      <c r="L242" s="191">
        <v>16</v>
      </c>
      <c r="BI242" s="39" t="s">
        <v>41</v>
      </c>
      <c r="BJ242" s="39" t="s">
        <v>47</v>
      </c>
      <c r="BK242" s="39" t="s">
        <v>54</v>
      </c>
      <c r="BU242" s="39">
        <v>54</v>
      </c>
      <c r="BV242" s="39">
        <v>51</v>
      </c>
      <c r="BZ242" s="39" t="s">
        <v>109</v>
      </c>
      <c r="CD242" s="39" t="s">
        <v>176</v>
      </c>
      <c r="CM242" s="39" t="s">
        <v>122</v>
      </c>
    </row>
    <row r="243" spans="12:91" hidden="1" x14ac:dyDescent="0.25">
      <c r="L243" s="191">
        <v>17</v>
      </c>
      <c r="BU243" s="39">
        <v>53</v>
      </c>
      <c r="BV243" s="39">
        <v>52</v>
      </c>
      <c r="CD243" s="39" t="s">
        <v>177</v>
      </c>
      <c r="CM243" s="39" t="s">
        <v>123</v>
      </c>
    </row>
    <row r="244" spans="12:91" ht="7.05" customHeight="1" x14ac:dyDescent="0.25">
      <c r="CD244" s="39" t="s">
        <v>178</v>
      </c>
      <c r="CM244" s="39" t="s">
        <v>124</v>
      </c>
    </row>
    <row r="245" spans="12:91" x14ac:dyDescent="0.25">
      <c r="CD245" s="39" t="s">
        <v>179</v>
      </c>
      <c r="CM245" s="39" t="s">
        <v>125</v>
      </c>
    </row>
    <row r="246" spans="12:91" x14ac:dyDescent="0.25">
      <c r="CD246" s="39" t="s">
        <v>180</v>
      </c>
      <c r="CM246" s="39" t="s">
        <v>126</v>
      </c>
    </row>
    <row r="247" spans="12:91" x14ac:dyDescent="0.25">
      <c r="CD247" s="39" t="s">
        <v>181</v>
      </c>
      <c r="CM247" s="39" t="s">
        <v>127</v>
      </c>
    </row>
    <row r="248" spans="12:91" x14ac:dyDescent="0.25">
      <c r="CD248" s="39" t="s">
        <v>182</v>
      </c>
      <c r="CM248" s="39" t="s">
        <v>128</v>
      </c>
    </row>
    <row r="249" spans="12:91" x14ac:dyDescent="0.25">
      <c r="CD249" s="39" t="s">
        <v>183</v>
      </c>
      <c r="CM249" s="39" t="s">
        <v>129</v>
      </c>
    </row>
    <row r="250" spans="12:91" x14ac:dyDescent="0.25">
      <c r="CD250" s="39" t="s">
        <v>184</v>
      </c>
    </row>
    <row r="251" spans="12:91" x14ac:dyDescent="0.25">
      <c r="CD251" s="39" t="s">
        <v>185</v>
      </c>
    </row>
  </sheetData>
  <protectedRanges>
    <protectedRange sqref="AH228:AL233" name="Rango2"/>
    <protectedRange sqref="F9:F125" name="Rango1_2_1"/>
    <protectedRange sqref="I9:I125" name="Rango2_1_1"/>
    <protectedRange sqref="AA12:AA17 AA21:AA26 AA30:AA35 AA39:AA44 AA48:AA53 AA57:AA62 AA66:AA71 AA75:AA80 AA84:AA89 AA93:AA98 AA102:AA107 AA111:AA116 AA120:AA125 AA129:AA134 AA138:AA143" name="Rango9_1"/>
    <protectedRange sqref="W12:W17 W21:W26 W30:W35 W39:W44 W48:W53 W57:W62 W66:W71 W75:W80 W84:W89 W93:W98 W102:W107 W111:W116 W120:W125 W129:W134" name="Rango7_1"/>
    <protectedRange sqref="U12:U17 U21:U26 U30:U35 U39:U44 U48:U53 U57:U62 U66:U71 U75:U80 U84:U89 U93:U98 U102:U107 U111:U116 U120:U125 U129:U134 U138:U143" name="Rango6_1"/>
    <protectedRange sqref="S12:S17 S21:S26 S30:S35 S39:S44 S48:S53 S57:S62 S66:S71 S75:S80 S84:S89 S93:S98 S102:S107 S111:S116" name="Rango4_1"/>
    <protectedRange sqref="M12:Q17 M21:M26 M30:Q35 M39:Q44 M102:Q107 M111:Q116 P120:P125 P129:P134 P138:P143 O21:Q26 M48:Q53 M57:Q62 M66:Q71 M75:Q80 M84:Q89 M93:Q98" name="Rango3_1"/>
    <protectedRange sqref="U12:U17 U21:U26 U30:U35 U39:U44 U48:U53 U57:U62 U66:U71 U75:U80 U84:U89 U93:U98 U102:U107 U111:U116 U120:U125 U129:U134 U138:U143" name="Rango5_1"/>
    <protectedRange sqref="Y12:Y17 Y21:Y26 Y30:Y35 Y39:Y44 Y48:Y53 Y57:Y62 Y66:Y71 Y75:Y80 Y84:Y89 Y93:Y98 Y102:Y107 Y111:Y116 Y120:Y125 Y129:Y134 Y138:Y143" name="Rango8_1"/>
    <protectedRange sqref="AC12:AC17 AC21:AC26 AC30:AC35 AC39:AC44 AC48:AC53 AC57:AC62 AC66:AC71 AC75:AC80 AC84:AC89 AC93:AC98 AC102:AC107 AC111:AC116 AC120:AC125 AC129:AC134 AC138:AC143" name="Rango10_1_1"/>
    <protectedRange sqref="AH12:AL17 AH30:AL35 AH39:AL44 AI48:AL53 AH57:AL62 AI21:AL26 AH66:AL71 AJ75:AL80 AH84:AL89 AH93:AL98 AH102:AL107 AH111:AL116 AK120:AL125" name="Rango11_1_1"/>
    <protectedRange sqref="AH225:AL227" name="Rango11_1_1_6"/>
    <protectedRange sqref="D15:E17 D9:D14 D33:E35 D27:D32 D36:D41 C42:E44 D105:E107 D99:D104 D114:E116 D108:D113 D60:E62 D54:D59 D69:E71 D63:D68 D78:E80 D72:D77 D87:E89 D81:D86 D96:E98 D90:D95" name="Rango1_1_1_25"/>
    <protectedRange sqref="S9:S11 S18:S20 S27:S29 S36:S38 S45:S47 S54:S56 S63:S65 S72:S74 S81:S83 S90:S92 S99:S101 S108:S110" name="Rango4_1_4"/>
    <protectedRange sqref="U9:U11 U18:U20 U27:U29 U36:U38 U45:U47 U54:U56 U63:U65 U72:U74 U81:U83 U90:U92 U99:U101 U108:U110 U117:U119 U126:U128 U135:U137" name="Rango6_1_4"/>
    <protectedRange sqref="U9:U11 U18:U20 U27:U29 U36:U38 U45:U47 U54:U56 U63:U65 U72:U74 U81:U83 U90:U92 U99:U101 U108:U110 U117:U119 U126:U128 U135:U137" name="Rango5_1_4"/>
    <protectedRange sqref="W9:W11 W18:W20 W27:W29 W36:W38 W45:W47 W54:W56 W63:W65 W72:W74 W81:W83 W90:W92 W99:W101 W108:W110 W117:W119 W126:W128" name="Rango7_1_7"/>
    <protectedRange sqref="Y9:Y11 Y18:Y20 Y27:Y29 Y36:Y38 Y45:Y47 Y54:Y56 Y63:Y65 Y72:Y74 Y81:Y83 Y90:Y92 Y99:Y101 Y108:Y110 Y117:Y119 Y126:Y128 Y135:Y137" name="Rango8_1_2"/>
    <protectedRange sqref="AA9:AA11 AA18:AA20 AA27:AA29 AA36:AA38 AA45:AA47 AA54:AA56 AA63:AA65 AA72:AA74 AA81:AA83 AA90:AA92 AA99:AA101 AA108:AA110 AA117:AA119 AA126:AA128 AA135:AA137" name="Rango9_1_2"/>
    <protectedRange sqref="AC9:AC11 AC18:AC20 AC27:AC29 AC36:AC38 AC45:AC47 AC54:AC56 AC63:AC65 AC72:AC74 AC81:AC83 AC90:AC92 AC99:AC101 AC108:AC110 AC117:AC119 AC126:AC128 AC135:AC137" name="Rango10_1_1_3"/>
    <protectedRange sqref="C11:C17 C29:C35 C101:C107 C110:C116 C56:C62 C65:C71 C83:C89 C92:C98" name="Rango1_1_1_1"/>
    <protectedRange sqref="C9:C10 C27:C28 C99:C100 C108:C109 C54:C55 C63:C64 C81:C82 C90:C91" name="Rango1_1_1_1_2"/>
    <protectedRange sqref="E13:E14 E31:E32 E40:E41 C40:C41 E103:E104 E112:E113 E58:E59 E67:E68 E76:E77 E85:E86 E94:E95" name="Rango1_1_1_2"/>
    <protectedRange sqref="E9:E12 E27:E30 E36:E39 C36:C39 E99:E102 E108:E111 E54:E57 E63:E66 E72:E75 E81:E84 E90:E93" name="Rango1_1_1_2_2"/>
    <protectedRange sqref="M9:Q11 M18:M20 M27:Q29 M36:Q38 M99:Q101 M108:Q110 P117:P119 P126:P128 P135:P137 O18:Q20 M45:Q47 M54:Q56 M63:Q65 M72:Q74 M81:Q83 M90:Q92" name="Rango3_1_1"/>
    <protectedRange sqref="AH10:AI11 AI19:AI20 AH28:AI29 AH37:AI38 AH100:AI101 AH109:AI110 AI46:AI47 AH55:AI56 AH64:AI65 AH82:AI83 AH91:AI92 AL10:AL11 AL28:AL29 AL37:AL38 AL46:AL47 AL55:AL56 AL19:AL20 AL64:AL65 AL73:AL74 AL82:AL83 AL91:AL92 AL100:AL101 AL109:AL110 AL118:AL119" name="Rango11_1_1_1"/>
    <protectedRange sqref="AH9 AH27 AH36 AH99 AH108 AH54 AH63 AH81 AH90 AJ9:AK11 AL9 AL27 AJ18:AK20 AJ27:AK29 AJ36:AK38 AJ45:AK47 AJ54:AK56 AJ63:AK65 AJ72:AK74 AJ81:AK83 AJ90:AK92 AJ99:AK101 AJ108:AK110 AK117:AK119 AL36 AL45 AL54 AL18 AL63 AL72 AL81 AL90 AL99 AL108 AL117" name="Rango11_1_1_1_3"/>
    <protectedRange sqref="AI9 AI18 AI27 AI36 AI99 AI108 AI45 AI54 AI63 AI81 AI90" name="Rango11_1_1_1_1_2"/>
    <protectedRange sqref="AH117:AJ125" name="Rango2_5_1"/>
    <protectedRange sqref="AH127:AL134 AH137:AL143 AH19:AH26 AH47:AH53" name="Rango11_1_1_9_2"/>
    <protectedRange sqref="AH126:AL126 AH18" name="Rango11_1_1_1_2_2"/>
    <protectedRange sqref="AH135:AL136 AH45:AH46" name="Rango11_1_1_2_3_1"/>
    <protectedRange sqref="AL146 AH146:AI146 AH147:AL152" name="Rango11_1_1_10_2"/>
    <protectedRange sqref="AL145 AJ145:AK146 AH145:AI145 AH144:AL144" name="Rango11_1_1_3_3_1"/>
    <protectedRange sqref="AH155:AL161 AH164:AL170" name="Rango11_1_1_13_2"/>
    <protectedRange sqref="AJ162:AK162 AH153:AL154" name="Rango11_1_1_1_3_2"/>
    <protectedRange sqref="AL162 AH162:AI162 AH163:AL163" name="Rango11_1_1_2_4_1"/>
    <protectedRange sqref="AH189:AI189" name="Rango2_3_1"/>
    <protectedRange sqref="AH190:AL197 AJ189:AL189 AH171:AL188" name="Rango11_1_1_15_1"/>
    <protectedRange sqref="AH218" name="Rango3_1_14_2"/>
    <protectedRange sqref="AH219:AL224 AL209:AL210 AH209:AH210 AJ209:AJ210 AJ218:AL218 AH211:AL215" name="Rango11_1_1_17_1"/>
    <protectedRange sqref="AL208 AH208 AJ208 AI208:AI210 AK208:AK210 AH207:AL207" name="Rango11_1_1_2_6_1"/>
    <protectedRange sqref="AH216:AH217" name="Rango3_1_2_4_1"/>
    <protectedRange sqref="AI218 AI216:AL217" name="Rango11_1_1_3_5_1"/>
    <protectedRange sqref="AH199:AL206" name="Rango11_1_1_21_1"/>
    <protectedRange sqref="AH198:AL198" name="Rango11_1_1_1_9_1"/>
    <protectedRange sqref="AC229:AC233" name="Rango11_2_1"/>
    <protectedRange sqref="W229:W233" name="Rango10_2_1"/>
    <protectedRange sqref="N229:N233 Q229:Q233" name="Rango1_3_1"/>
    <protectedRange sqref="AA229:AA233" name="Rango11_1_2"/>
    <protectedRange sqref="U229:U233" name="Rango10_1_2"/>
    <protectedRange sqref="S229:S233" name="Rango10_3"/>
    <protectedRange sqref="Y229:Y233" name="Rango11_3"/>
    <protectedRange sqref="M229:M233 O229:P233" name="Rango3_1_2"/>
    <protectedRange sqref="M225:P228" name="Rango3_1_4_1"/>
    <protectedRange sqref="Q225:Q228" name="Rango3_1_5_1"/>
    <protectedRange sqref="S225:S228" name="Rango4_1_1_1"/>
    <protectedRange sqref="U225:U228" name="Rango6_1_1_1"/>
    <protectedRange sqref="U225:U228" name="Rango5_1_1_1"/>
    <protectedRange sqref="W225:W228 Y225:Y228 AA225:AA228" name="Rango7_1_1_1"/>
    <protectedRange sqref="AC225:AC228" name="Rango10_1_1_1_1"/>
    <protectedRange sqref="W137:W143" name="Rango10_2_3"/>
    <protectedRange sqref="Q117:Q125 N117:N125" name="Rango1_3_4"/>
    <protectedRange sqref="S117:S125" name="Rango10_5"/>
    <protectedRange sqref="W135:W136" name="Rango11_5"/>
    <protectedRange sqref="O117:O125 M117:M125" name="Rango3_1_18"/>
    <protectedRange sqref="S126:S143" name="Rango4_1_2_1"/>
    <protectedRange sqref="M126:O134 M137:O143 M135:M136 Q126:Q143 N18:N26" name="Rango3_1_8_1"/>
    <protectedRange sqref="N135:O136" name="Rango3_1_1_2"/>
    <protectedRange sqref="AA144:AA152" name="Rango9_1_7"/>
    <protectedRange sqref="W144:W152" name="Rango7_1_5_1"/>
    <protectedRange sqref="U144:U152" name="Rango6_1_8"/>
    <protectedRange sqref="S144:S152" name="Rango4_1_3_1"/>
    <protectedRange sqref="Q144:Q152 M144:M145 M146:P152" name="Rango3_1_10_1"/>
    <protectedRange sqref="U144:U152" name="Rango5_1_8"/>
    <protectedRange sqref="Y144:Y152" name="Rango8_1_7"/>
    <protectedRange sqref="AC144:AC152" name="Rango10_1_1_8"/>
    <protectedRange sqref="N144:P145" name="Rango3_1_2_2_1"/>
    <protectedRange sqref="AA153:AA170" name="Rango9_1_8"/>
    <protectedRange sqref="W153:W170" name="Rango7_1_6_1"/>
    <protectedRange sqref="U153:U170" name="Rango6_1_9"/>
    <protectedRange sqref="S153:S170" name="Rango4_1_9"/>
    <protectedRange sqref="M164:Q170 Q162:Q163 M153:N153 O153:Q161 N155:N161 M155:M163" name="Rango3_1_11_1"/>
    <protectedRange sqref="U153:U170" name="Rango5_1_9"/>
    <protectedRange sqref="Y153:Y170" name="Rango8_1_8"/>
    <protectedRange sqref="AC153:AC170" name="Rango10_1_1_9"/>
    <protectedRange sqref="N162:P163" name="Rango3_1_1_3"/>
    <protectedRange sqref="N189 Q189" name="Rango1_3_2"/>
    <protectedRange sqref="AA171:AA197" name="Rango9_1_9"/>
    <protectedRange sqref="W171:W197" name="Rango7_1_10"/>
    <protectedRange sqref="U171:U197" name="Rango6_1_10"/>
    <protectedRange sqref="S171:S197" name="Rango4_1_10"/>
    <protectedRange sqref="M190:Q197 M171:Q188 M189 O189:P189" name="Rango3_1_12_1"/>
    <protectedRange sqref="U171:U197" name="Rango5_1_10"/>
    <protectedRange sqref="Y171:Y197" name="Rango8_1_9"/>
    <protectedRange sqref="AC171:AC197" name="Rango10_1_1_10"/>
    <protectedRange sqref="AA207:AA224" name="Rango9_1_11"/>
    <protectedRange sqref="W207:W224" name="Rango7_1_12"/>
    <protectedRange sqref="U207:U224" name="Rango6_1_12"/>
    <protectedRange sqref="S207:S224" name="Rango4_1_12"/>
    <protectedRange sqref="Q216:Q224 M219:P224 M209:Q215 M207:M208 Q207:Q208 M216:M217 M218:N218 P218" name="Rango3_1_14_3"/>
    <protectedRange sqref="U207:U224" name="Rango5_1_12"/>
    <protectedRange sqref="Y207:Y224" name="Rango8_1_11"/>
    <protectedRange sqref="AC207:AC224" name="Rango10_1_1_12"/>
    <protectedRange sqref="N207:P208" name="Rango3_1_1_5"/>
    <protectedRange sqref="N216:P217 O218" name="Rango3_1_2_4_2"/>
    <protectedRange sqref="AA198:AA206" name="Rango9_1_15"/>
    <protectedRange sqref="W198:W206" name="Rango7_1_16"/>
    <protectedRange sqref="U198:U206" name="Rango6_1_16"/>
    <protectedRange sqref="S198:S206" name="Rango4_1_16"/>
    <protectedRange sqref="M198:Q206" name="Rango3_1_22"/>
    <protectedRange sqref="U198:U206" name="Rango5_1_16"/>
    <protectedRange sqref="Y198:Y206" name="Rango8_1_15"/>
    <protectedRange sqref="AC198:AC206" name="Rango10_1_1_16"/>
    <protectedRange sqref="C228:F233 D225 C226:D227 F225:F227" name="Rango1_4_1"/>
    <protectedRange sqref="C225" name="Rango1_1_1_11_1"/>
    <protectedRange sqref="E225:E227" name="Rango1_1_1_12_1"/>
    <protectedRange sqref="C117:E125" name="Rango1_4_1_1"/>
    <protectedRange sqref="E130:E134 C140:E143 C138:E138 C139:D139 C137:D137 C126:C134 D130:D136 C18:C26 D22:E26 C50:E53 C48:E48 C49:D49 C47:D47 D45:D46" name="Rango1_1_1_15_1"/>
    <protectedRange sqref="F126:F143" name="Rango1_2_1_6"/>
    <protectedRange sqref="D126:E129 D18:E21" name="Rango1_1_1_2_1_1"/>
    <protectedRange sqref="C135:C136 C45:C46" name="Rango1_1_1_3_2_1"/>
    <protectedRange sqref="E135:E137 E139 E45:E47 E49" name="Rango1_1_1_4_2_1"/>
    <protectedRange sqref="D146:E148 D144:D145 C149:E152" name="Rango1_1_1_18_1"/>
    <protectedRange sqref="F144:F152" name="Rango1_2_1_9"/>
    <protectedRange sqref="C144:C148" name="Rango1_1_1_5_2"/>
    <protectedRange sqref="E144:E145" name="Rango1_1_1_7_2"/>
    <protectedRange sqref="C157:E161 D162:D163 D153:D154 C155:D156 C165:E170 C164:D164" name="Rango1_1_1_19_1"/>
    <protectedRange sqref="F153:F170" name="Rango1_2_1_10"/>
    <protectedRange sqref="C153:C154" name="Rango1_1_1_1_2_1"/>
    <protectedRange sqref="E153:E156" name="Rango1_1_1_2_2_1"/>
    <protectedRange sqref="C162:C163" name="Rango1_1_1_3_3"/>
    <protectedRange sqref="E162:E164" name="Rango1_1_1_4_3"/>
    <protectedRange sqref="C171:E197" name="Rango1_1_1_20_1"/>
    <protectedRange sqref="F171:F197" name="Rango1_2_1_11"/>
    <protectedRange sqref="D207:D208 C209:D209 C221:C224 E218:E224 D216:D224 C210:E215" name="Rango1_1_1_22_1"/>
    <protectedRange sqref="F207:F224" name="Rango1_2_1_13"/>
    <protectedRange sqref="C207:C208" name="Rango1_1_1_3_5"/>
    <protectedRange sqref="E207:E209" name="Rango1_1_1_4_5"/>
    <protectedRange sqref="C216:C220" name="Rango1_1_1_5_4"/>
    <protectedRange sqref="E216:E217" name="Rango1_1_1_7_4"/>
    <protectedRange sqref="C202:E206 D198:D201" name="Rango1_1_1_29"/>
    <protectedRange sqref="F198:F206" name="Rango1_2_1_17"/>
    <protectedRange sqref="C198:C201" name="Rango1_1_1_1_6"/>
    <protectedRange sqref="E198:E201" name="Rango1_1_1_2_8"/>
    <protectedRange sqref="I225:I233" name="Rango2_1_1_1"/>
    <protectedRange sqref="I126:I143" name="Rango1_4_1_2"/>
    <protectedRange sqref="I144:I152" name="Rango2_1_1_9"/>
    <protectedRange sqref="I153:I170" name="Rango2_1_1_10"/>
    <protectedRange sqref="I171:I197" name="Rango2_1_1_11"/>
    <protectedRange sqref="I207:I224" name="Rango2_1_1_13"/>
    <protectedRange sqref="I198:I206" name="Rango2_1_1_17"/>
    <protectedRange sqref="C74:C80" name="Rango1_1_1_1_1"/>
    <protectedRange sqref="C72:C73" name="Rango1_1_1_1_2_2"/>
    <protectedRange sqref="AH75:AI80" name="Rango11_1_1_2"/>
    <protectedRange sqref="AH73:AI74" name="Rango11_1_1_1_1"/>
    <protectedRange sqref="AH72" name="Rango11_1_1_1_3_1"/>
    <protectedRange sqref="AI72" name="Rango11_1_1_1_1_2_1"/>
  </protectedRanges>
  <dataConsolidate/>
  <mergeCells count="1211">
    <mergeCell ref="AJ108:AJ116"/>
    <mergeCell ref="AJ117:AJ125"/>
    <mergeCell ref="AJ1:AL4"/>
    <mergeCell ref="D1:AI4"/>
    <mergeCell ref="W117:W125"/>
    <mergeCell ref="X117:X125"/>
    <mergeCell ref="Y117:Y125"/>
    <mergeCell ref="Z117:Z125"/>
    <mergeCell ref="AH7:AI7"/>
    <mergeCell ref="AJ7:AL7"/>
    <mergeCell ref="AA117:AA125"/>
    <mergeCell ref="AB117:AB125"/>
    <mergeCell ref="C108:C116"/>
    <mergeCell ref="E108:E116"/>
    <mergeCell ref="M108:M116"/>
    <mergeCell ref="N108:N116"/>
    <mergeCell ref="O108:O116"/>
    <mergeCell ref="P108:P116"/>
    <mergeCell ref="Q108:Q116"/>
    <mergeCell ref="R108:R116"/>
    <mergeCell ref="AG99:AG107"/>
    <mergeCell ref="AH99:AH107"/>
    <mergeCell ref="AI99:AI107"/>
    <mergeCell ref="AC117:AC125"/>
    <mergeCell ref="AD117:AD125"/>
    <mergeCell ref="AC99:AC107"/>
    <mergeCell ref="AD99:AD107"/>
    <mergeCell ref="AA63:AA71"/>
    <mergeCell ref="AH72:AH80"/>
    <mergeCell ref="AI72:AI80"/>
    <mergeCell ref="AJ72:AJ80"/>
    <mergeCell ref="AK72:AK80"/>
    <mergeCell ref="AL72:AL80"/>
    <mergeCell ref="Q63:Q71"/>
    <mergeCell ref="R63:R71"/>
    <mergeCell ref="S63:S71"/>
    <mergeCell ref="A1:C4"/>
    <mergeCell ref="O99:O107"/>
    <mergeCell ref="P99:P107"/>
    <mergeCell ref="Q99:Q107"/>
    <mergeCell ref="AF117:AF125"/>
    <mergeCell ref="AG117:AG125"/>
    <mergeCell ref="AH117:AH125"/>
    <mergeCell ref="AI117:AI125"/>
    <mergeCell ref="AK117:AK125"/>
    <mergeCell ref="AB54:AB62"/>
    <mergeCell ref="AC54:AC62"/>
    <mergeCell ref="AD54:AD62"/>
    <mergeCell ref="S108:S116"/>
    <mergeCell ref="T108:T116"/>
    <mergeCell ref="U108:U116"/>
    <mergeCell ref="V108:V116"/>
    <mergeCell ref="W108:W116"/>
    <mergeCell ref="X108:X116"/>
    <mergeCell ref="Y108:Y116"/>
    <mergeCell ref="Z108:Z116"/>
    <mergeCell ref="AA108:AA116"/>
    <mergeCell ref="L117:L125"/>
    <mergeCell ref="O90:O98"/>
    <mergeCell ref="P90:P98"/>
    <mergeCell ref="Q90:Q98"/>
    <mergeCell ref="AF63:AF71"/>
    <mergeCell ref="AG63:AG71"/>
    <mergeCell ref="AD72:AD80"/>
    <mergeCell ref="X63:X71"/>
    <mergeCell ref="Y63:Y71"/>
    <mergeCell ref="Z63:Z71"/>
    <mergeCell ref="V117:V125"/>
    <mergeCell ref="AN90:AN98"/>
    <mergeCell ref="AL81:AL89"/>
    <mergeCell ref="AN81:AN89"/>
    <mergeCell ref="AE81:AE89"/>
    <mergeCell ref="V81:V89"/>
    <mergeCell ref="R99:R107"/>
    <mergeCell ref="S99:S107"/>
    <mergeCell ref="T99:T107"/>
    <mergeCell ref="U99:U107"/>
    <mergeCell ref="V99:V107"/>
    <mergeCell ref="W99:W107"/>
    <mergeCell ref="X99:X107"/>
    <mergeCell ref="Y99:Y107"/>
    <mergeCell ref="Z99:Z107"/>
    <mergeCell ref="AA99:AA107"/>
    <mergeCell ref="AB99:AB107"/>
    <mergeCell ref="AM81:AM89"/>
    <mergeCell ref="AJ99:AJ107"/>
    <mergeCell ref="AK99:AK107"/>
    <mergeCell ref="AL99:AL107"/>
    <mergeCell ref="AN99:AN107"/>
    <mergeCell ref="AE99:AE107"/>
    <mergeCell ref="AF99:AF107"/>
    <mergeCell ref="AE90:AE98"/>
    <mergeCell ref="AF90:AF98"/>
    <mergeCell ref="AG90:AG98"/>
    <mergeCell ref="AH90:AH98"/>
    <mergeCell ref="AI90:AI98"/>
    <mergeCell ref="AM1:AV4"/>
    <mergeCell ref="AD90:AD98"/>
    <mergeCell ref="AC81:AC89"/>
    <mergeCell ref="AD81:AD89"/>
    <mergeCell ref="U81:U89"/>
    <mergeCell ref="S81:S89"/>
    <mergeCell ref="W81:W89"/>
    <mergeCell ref="AJ90:AJ98"/>
    <mergeCell ref="AK90:AK98"/>
    <mergeCell ref="AL90:AL98"/>
    <mergeCell ref="Y81:Y89"/>
    <mergeCell ref="Z81:Z89"/>
    <mergeCell ref="AA81:AA89"/>
    <mergeCell ref="AB81:AB89"/>
    <mergeCell ref="T81:T89"/>
    <mergeCell ref="AB63:AB71"/>
    <mergeCell ref="AC63:AC71"/>
    <mergeCell ref="AD63:AD71"/>
    <mergeCell ref="AE63:AE71"/>
    <mergeCell ref="AM63:AM71"/>
    <mergeCell ref="AP81:AP89"/>
    <mergeCell ref="AF72:AF80"/>
    <mergeCell ref="AG72:AG80"/>
    <mergeCell ref="T5:AO5"/>
    <mergeCell ref="AO81:AO89"/>
    <mergeCell ref="AH63:AH71"/>
    <mergeCell ref="AN54:AN62"/>
    <mergeCell ref="AN63:AN71"/>
    <mergeCell ref="U63:U71"/>
    <mergeCell ref="V63:V71"/>
    <mergeCell ref="W63:W71"/>
    <mergeCell ref="AN72:AN80"/>
    <mergeCell ref="AF81:AF89"/>
    <mergeCell ref="AG81:AG89"/>
    <mergeCell ref="AH81:AH89"/>
    <mergeCell ref="AI81:AI89"/>
    <mergeCell ref="AJ81:AJ89"/>
    <mergeCell ref="AK81:AK89"/>
    <mergeCell ref="AE72:AE80"/>
    <mergeCell ref="AE54:AE62"/>
    <mergeCell ref="AF54:AF62"/>
    <mergeCell ref="C54:C62"/>
    <mergeCell ref="E54:E62"/>
    <mergeCell ref="R54:R62"/>
    <mergeCell ref="S54:S62"/>
    <mergeCell ref="T54:T62"/>
    <mergeCell ref="U54:U62"/>
    <mergeCell ref="V54:V62"/>
    <mergeCell ref="Q54:Q62"/>
    <mergeCell ref="M81:M89"/>
    <mergeCell ref="N81:N89"/>
    <mergeCell ref="O81:O89"/>
    <mergeCell ref="P81:P89"/>
    <mergeCell ref="Q81:Q89"/>
    <mergeCell ref="R81:R89"/>
    <mergeCell ref="AG54:AG62"/>
    <mergeCell ref="X81:X89"/>
    <mergeCell ref="C63:C71"/>
    <mergeCell ref="E63:E71"/>
    <mergeCell ref="M63:M71"/>
    <mergeCell ref="N63:N71"/>
    <mergeCell ref="O63:O71"/>
    <mergeCell ref="P63:P71"/>
    <mergeCell ref="I63:I71"/>
    <mergeCell ref="J63:J71"/>
    <mergeCell ref="K63:K71"/>
    <mergeCell ref="L63:L71"/>
    <mergeCell ref="T63:T71"/>
    <mergeCell ref="W54:W62"/>
    <mergeCell ref="AB45:AB53"/>
    <mergeCell ref="AC45:AC53"/>
    <mergeCell ref="AD45:AD53"/>
    <mergeCell ref="AH54:AH62"/>
    <mergeCell ref="AI54:AI62"/>
    <mergeCell ref="AJ54:AJ62"/>
    <mergeCell ref="AK54:AK62"/>
    <mergeCell ref="AL54:AL62"/>
    <mergeCell ref="M72:M80"/>
    <mergeCell ref="N72:N80"/>
    <mergeCell ref="O72:O80"/>
    <mergeCell ref="P72:P80"/>
    <mergeCell ref="Q72:Q80"/>
    <mergeCell ref="R72:R80"/>
    <mergeCell ref="S72:S80"/>
    <mergeCell ref="T72:T80"/>
    <mergeCell ref="U72:U80"/>
    <mergeCell ref="V72:V80"/>
    <mergeCell ref="W72:W80"/>
    <mergeCell ref="X72:X80"/>
    <mergeCell ref="Y72:Y80"/>
    <mergeCell ref="Z72:Z80"/>
    <mergeCell ref="AA72:AA80"/>
    <mergeCell ref="M54:M62"/>
    <mergeCell ref="N54:N62"/>
    <mergeCell ref="O54:O62"/>
    <mergeCell ref="P54:P62"/>
    <mergeCell ref="X54:X62"/>
    <mergeCell ref="Y54:Y62"/>
    <mergeCell ref="Z54:Z62"/>
    <mergeCell ref="AA54:AA62"/>
    <mergeCell ref="AE45:AE53"/>
    <mergeCell ref="C36:C44"/>
    <mergeCell ref="E36:E44"/>
    <mergeCell ref="M36:M44"/>
    <mergeCell ref="N36:N44"/>
    <mergeCell ref="O36:O44"/>
    <mergeCell ref="P36:P44"/>
    <mergeCell ref="Q36:Q44"/>
    <mergeCell ref="R36:R44"/>
    <mergeCell ref="S36:S44"/>
    <mergeCell ref="T36:T44"/>
    <mergeCell ref="U36:U44"/>
    <mergeCell ref="V36:V44"/>
    <mergeCell ref="W36:W44"/>
    <mergeCell ref="X36:X44"/>
    <mergeCell ref="Y36:Y44"/>
    <mergeCell ref="Z36:Z44"/>
    <mergeCell ref="AA36:AA44"/>
    <mergeCell ref="O45:O53"/>
    <mergeCell ref="P45:P53"/>
    <mergeCell ref="Q45:Q53"/>
    <mergeCell ref="R45:R53"/>
    <mergeCell ref="S45:S53"/>
    <mergeCell ref="T45:T53"/>
    <mergeCell ref="U45:U53"/>
    <mergeCell ref="V45:V53"/>
    <mergeCell ref="W45:W53"/>
    <mergeCell ref="X45:X53"/>
    <mergeCell ref="Y45:Y53"/>
    <mergeCell ref="Z45:Z53"/>
    <mergeCell ref="AA45:AA53"/>
    <mergeCell ref="U27:U35"/>
    <mergeCell ref="V27:V35"/>
    <mergeCell ref="W27:W35"/>
    <mergeCell ref="X27:X35"/>
    <mergeCell ref="Y27:Y35"/>
    <mergeCell ref="Z27:Z35"/>
    <mergeCell ref="AA27:AA35"/>
    <mergeCell ref="AB27:AB35"/>
    <mergeCell ref="AC27:AC35"/>
    <mergeCell ref="AD27:AD35"/>
    <mergeCell ref="AE18:AE26"/>
    <mergeCell ref="AF18:AF26"/>
    <mergeCell ref="AG18:AG26"/>
    <mergeCell ref="AH18:AH26"/>
    <mergeCell ref="AI18:AI26"/>
    <mergeCell ref="AJ18:AJ26"/>
    <mergeCell ref="AE27:AE35"/>
    <mergeCell ref="AF27:AF35"/>
    <mergeCell ref="AG27:AG35"/>
    <mergeCell ref="AH27:AH35"/>
    <mergeCell ref="AI27:AI35"/>
    <mergeCell ref="AJ27:AJ35"/>
    <mergeCell ref="M18:M26"/>
    <mergeCell ref="N18:N26"/>
    <mergeCell ref="O18:O26"/>
    <mergeCell ref="P18:P26"/>
    <mergeCell ref="Q18:Q26"/>
    <mergeCell ref="R18:R26"/>
    <mergeCell ref="S18:S26"/>
    <mergeCell ref="T18:T26"/>
    <mergeCell ref="U18:U26"/>
    <mergeCell ref="V18:V26"/>
    <mergeCell ref="W18:W26"/>
    <mergeCell ref="X18:X26"/>
    <mergeCell ref="Y18:Y26"/>
    <mergeCell ref="Z18:Z26"/>
    <mergeCell ref="AA18:AA26"/>
    <mergeCell ref="AB18:AB26"/>
    <mergeCell ref="AC18:AC26"/>
    <mergeCell ref="BU234:BY234"/>
    <mergeCell ref="AM207:AM215"/>
    <mergeCell ref="AO207:AO215"/>
    <mergeCell ref="AR207:AR215"/>
    <mergeCell ref="AS207:AS215"/>
    <mergeCell ref="AT207:AT215"/>
    <mergeCell ref="AU207:AU215"/>
    <mergeCell ref="AV207:AV215"/>
    <mergeCell ref="AM216:AM224"/>
    <mergeCell ref="AO216:AO224"/>
    <mergeCell ref="AR216:AR224"/>
    <mergeCell ref="AV171:AV179"/>
    <mergeCell ref="AM180:AM188"/>
    <mergeCell ref="AO180:AO188"/>
    <mergeCell ref="AR180:AR188"/>
    <mergeCell ref="AS180:AS188"/>
    <mergeCell ref="AK9:AK17"/>
    <mergeCell ref="AL9:AL17"/>
    <mergeCell ref="AN9:AN17"/>
    <mergeCell ref="AP9:AP17"/>
    <mergeCell ref="AQ9:AQ17"/>
    <mergeCell ref="AK36:AK44"/>
    <mergeCell ref="AL36:AL44"/>
    <mergeCell ref="AN36:AN44"/>
    <mergeCell ref="AP36:AP44"/>
    <mergeCell ref="AK63:AK71"/>
    <mergeCell ref="AL63:AL71"/>
    <mergeCell ref="AQ81:AQ89"/>
    <mergeCell ref="AP99:AP107"/>
    <mergeCell ref="AQ99:AQ107"/>
    <mergeCell ref="AP90:AP98"/>
    <mergeCell ref="AQ90:AQ98"/>
    <mergeCell ref="AT216:AT224"/>
    <mergeCell ref="AU216:AU224"/>
    <mergeCell ref="AV216:AV224"/>
    <mergeCell ref="AS189:AS197"/>
    <mergeCell ref="AT189:AT197"/>
    <mergeCell ref="AU189:AU197"/>
    <mergeCell ref="AV189:AV197"/>
    <mergeCell ref="K153:K161"/>
    <mergeCell ref="K162:K170"/>
    <mergeCell ref="K171:K179"/>
    <mergeCell ref="K180:K188"/>
    <mergeCell ref="K189:K197"/>
    <mergeCell ref="K198:K206"/>
    <mergeCell ref="K207:K215"/>
    <mergeCell ref="K216:K224"/>
    <mergeCell ref="L189:L197"/>
    <mergeCell ref="L198:L206"/>
    <mergeCell ref="L207:L215"/>
    <mergeCell ref="L216:L224"/>
    <mergeCell ref="L153:L161"/>
    <mergeCell ref="L162:L170"/>
    <mergeCell ref="L171:L179"/>
    <mergeCell ref="L180:L188"/>
    <mergeCell ref="P153:P161"/>
    <mergeCell ref="Q153:Q161"/>
    <mergeCell ref="U153:U161"/>
    <mergeCell ref="V153:V161"/>
    <mergeCell ref="W153:W161"/>
    <mergeCell ref="X153:X161"/>
    <mergeCell ref="AG162:AG170"/>
    <mergeCell ref="AB162:AB170"/>
    <mergeCell ref="AC162:AC170"/>
    <mergeCell ref="AV135:AV143"/>
    <mergeCell ref="AT117:AT125"/>
    <mergeCell ref="AU117:AU125"/>
    <mergeCell ref="AN117:AN125"/>
    <mergeCell ref="AP117:AP125"/>
    <mergeCell ref="AQ117:AQ125"/>
    <mergeCell ref="AR198:AR206"/>
    <mergeCell ref="AS198:AS206"/>
    <mergeCell ref="AT198:AT206"/>
    <mergeCell ref="AU198:AU206"/>
    <mergeCell ref="AV198:AV206"/>
    <mergeCell ref="AM189:AM197"/>
    <mergeCell ref="AV144:AV152"/>
    <mergeCell ref="AM153:AM161"/>
    <mergeCell ref="AO153:AO161"/>
    <mergeCell ref="AR153:AR161"/>
    <mergeCell ref="AS153:AS161"/>
    <mergeCell ref="AT153:AT161"/>
    <mergeCell ref="AU153:AU161"/>
    <mergeCell ref="AV153:AV161"/>
    <mergeCell ref="AV162:AV170"/>
    <mergeCell ref="AR162:AR170"/>
    <mergeCell ref="AS162:AS170"/>
    <mergeCell ref="AT162:AT170"/>
    <mergeCell ref="AR189:AR197"/>
    <mergeCell ref="AM144:AM152"/>
    <mergeCell ref="AT180:AT188"/>
    <mergeCell ref="AU180:AU188"/>
    <mergeCell ref="AV180:AV188"/>
    <mergeCell ref="AQ126:AQ134"/>
    <mergeCell ref="AQ198:AQ206"/>
    <mergeCell ref="AO144:AO152"/>
    <mergeCell ref="AR144:AR152"/>
    <mergeCell ref="AS144:AS152"/>
    <mergeCell ref="AT144:AT152"/>
    <mergeCell ref="AU144:AU152"/>
    <mergeCell ref="AM171:AM179"/>
    <mergeCell ref="AO171:AO179"/>
    <mergeCell ref="AR171:AR179"/>
    <mergeCell ref="AS171:AS179"/>
    <mergeCell ref="AT171:AT179"/>
    <mergeCell ref="AU171:AU179"/>
    <mergeCell ref="AP144:AP152"/>
    <mergeCell ref="AQ144:AQ152"/>
    <mergeCell ref="AP162:AP170"/>
    <mergeCell ref="AQ162:AQ170"/>
    <mergeCell ref="AU162:AU170"/>
    <mergeCell ref="AM162:AM170"/>
    <mergeCell ref="AO162:AO170"/>
    <mergeCell ref="AN144:AN152"/>
    <mergeCell ref="AP153:AP161"/>
    <mergeCell ref="AQ153:AQ161"/>
    <mergeCell ref="AN162:AN170"/>
    <mergeCell ref="AN153:AN161"/>
    <mergeCell ref="A135:A143"/>
    <mergeCell ref="A144:A152"/>
    <mergeCell ref="A153:A161"/>
    <mergeCell ref="A162:A170"/>
    <mergeCell ref="D189:D197"/>
    <mergeCell ref="F189:F197"/>
    <mergeCell ref="H117:H125"/>
    <mergeCell ref="H126:H134"/>
    <mergeCell ref="H135:H143"/>
    <mergeCell ref="H144:H152"/>
    <mergeCell ref="H153:H161"/>
    <mergeCell ref="H162:H170"/>
    <mergeCell ref="H171:H179"/>
    <mergeCell ref="H180:H188"/>
    <mergeCell ref="H189:H197"/>
    <mergeCell ref="AM7:AV7"/>
    <mergeCell ref="AU45:AU53"/>
    <mergeCell ref="AU54:AU62"/>
    <mergeCell ref="AT18:AT26"/>
    <mergeCell ref="AV18:AV26"/>
    <mergeCell ref="AT27:AT35"/>
    <mergeCell ref="AV27:AV35"/>
    <mergeCell ref="AT36:AT44"/>
    <mergeCell ref="AV36:AV44"/>
    <mergeCell ref="AR54:AR62"/>
    <mergeCell ref="AS54:AS62"/>
    <mergeCell ref="AS36:AS44"/>
    <mergeCell ref="AR18:AR26"/>
    <mergeCell ref="AS18:AS26"/>
    <mergeCell ref="AR27:AR35"/>
    <mergeCell ref="AS27:AS35"/>
    <mergeCell ref="AV45:AV53"/>
    <mergeCell ref="AR135:AR143"/>
    <mergeCell ref="CF9:CF10"/>
    <mergeCell ref="Q8:R8"/>
    <mergeCell ref="S8:T8"/>
    <mergeCell ref="U8:V8"/>
    <mergeCell ref="W8:X8"/>
    <mergeCell ref="Y8:Z8"/>
    <mergeCell ref="BR9:BS9"/>
    <mergeCell ref="BI9:BK9"/>
    <mergeCell ref="BM9:BP9"/>
    <mergeCell ref="AR9:AR17"/>
    <mergeCell ref="AS9:AS17"/>
    <mergeCell ref="AT9:AT17"/>
    <mergeCell ref="AV9:AV17"/>
    <mergeCell ref="AU9:AU17"/>
    <mergeCell ref="AO9:AO17"/>
    <mergeCell ref="AA8:AB8"/>
    <mergeCell ref="AC8:AD8"/>
    <mergeCell ref="Q9:Q17"/>
    <mergeCell ref="R9:R17"/>
    <mergeCell ref="AV54:AV62"/>
    <mergeCell ref="AS135:AS143"/>
    <mergeCell ref="AT135:AT143"/>
    <mergeCell ref="AU135:AU143"/>
    <mergeCell ref="AV117:AV125"/>
    <mergeCell ref="AM126:AM134"/>
    <mergeCell ref="AO126:AO134"/>
    <mergeCell ref="AR126:AR134"/>
    <mergeCell ref="AS126:AS134"/>
    <mergeCell ref="AT126:AT134"/>
    <mergeCell ref="AU126:AU134"/>
    <mergeCell ref="AV126:AV134"/>
    <mergeCell ref="AV108:AV116"/>
    <mergeCell ref="AM117:AM125"/>
    <mergeCell ref="AO117:AO125"/>
    <mergeCell ref="AR117:AR125"/>
    <mergeCell ref="AS117:AS125"/>
    <mergeCell ref="AT63:AT71"/>
    <mergeCell ref="AR108:AR116"/>
    <mergeCell ref="AS108:AS116"/>
    <mergeCell ref="AT108:AT116"/>
    <mergeCell ref="AU108:AU116"/>
    <mergeCell ref="AK18:AK26"/>
    <mergeCell ref="AL18:AL26"/>
    <mergeCell ref="AK27:AK35"/>
    <mergeCell ref="AL27:AL35"/>
    <mergeCell ref="AQ27:AQ35"/>
    <mergeCell ref="AB36:AB44"/>
    <mergeCell ref="AC36:AC44"/>
    <mergeCell ref="AD36:AD44"/>
    <mergeCell ref="AE36:AE44"/>
    <mergeCell ref="AF36:AF44"/>
    <mergeCell ref="AG36:AG44"/>
    <mergeCell ref="AH36:AH44"/>
    <mergeCell ref="AI36:AI44"/>
    <mergeCell ref="AJ36:AJ44"/>
    <mergeCell ref="AF45:AF53"/>
    <mergeCell ref="AG45:AG53"/>
    <mergeCell ref="AH45:AH53"/>
    <mergeCell ref="AI45:AI53"/>
    <mergeCell ref="AJ45:AJ53"/>
    <mergeCell ref="AK45:AK53"/>
    <mergeCell ref="AL45:AL53"/>
    <mergeCell ref="AN45:AN53"/>
    <mergeCell ref="T9:T17"/>
    <mergeCell ref="U9:U17"/>
    <mergeCell ref="V9:V17"/>
    <mergeCell ref="AC9:AC17"/>
    <mergeCell ref="AD9:AD17"/>
    <mergeCell ref="AE9:AE17"/>
    <mergeCell ref="AF9:AF17"/>
    <mergeCell ref="AG9:AG17"/>
    <mergeCell ref="AH9:AH17"/>
    <mergeCell ref="AI9:AI17"/>
    <mergeCell ref="AJ9:AJ17"/>
    <mergeCell ref="AU36:AU44"/>
    <mergeCell ref="AM54:AM62"/>
    <mergeCell ref="AR45:AR53"/>
    <mergeCell ref="AS45:AS53"/>
    <mergeCell ref="AO54:AO62"/>
    <mergeCell ref="Z9:Z17"/>
    <mergeCell ref="AU18:AU26"/>
    <mergeCell ref="AU27:AU35"/>
    <mergeCell ref="AM9:AM17"/>
    <mergeCell ref="AM27:AM35"/>
    <mergeCell ref="AO27:AO35"/>
    <mergeCell ref="AM18:AM26"/>
    <mergeCell ref="AO18:AO26"/>
    <mergeCell ref="AP18:AP26"/>
    <mergeCell ref="AQ18:AQ26"/>
    <mergeCell ref="AN27:AN35"/>
    <mergeCell ref="AP27:AP35"/>
    <mergeCell ref="AD18:AD26"/>
    <mergeCell ref="AB9:AB17"/>
    <mergeCell ref="AN18:AN26"/>
    <mergeCell ref="T27:T35"/>
    <mergeCell ref="AT45:AT53"/>
    <mergeCell ref="AM45:AM53"/>
    <mergeCell ref="AO45:AO53"/>
    <mergeCell ref="AM36:AM44"/>
    <mergeCell ref="AO36:AO44"/>
    <mergeCell ref="AR36:AR44"/>
    <mergeCell ref="AU81:AU89"/>
    <mergeCell ref="AT54:AT62"/>
    <mergeCell ref="AQ36:AQ44"/>
    <mergeCell ref="AP54:AP62"/>
    <mergeCell ref="AQ54:AQ62"/>
    <mergeCell ref="AP72:AP80"/>
    <mergeCell ref="AQ72:AQ80"/>
    <mergeCell ref="AM108:AM116"/>
    <mergeCell ref="AO108:AO116"/>
    <mergeCell ref="AT90:AT98"/>
    <mergeCell ref="AP63:AP71"/>
    <mergeCell ref="AQ63:AQ71"/>
    <mergeCell ref="AP108:AP116"/>
    <mergeCell ref="AQ108:AQ116"/>
    <mergeCell ref="AS90:AS98"/>
    <mergeCell ref="AR81:AR89"/>
    <mergeCell ref="AS81:AS89"/>
    <mergeCell ref="AT81:AT89"/>
    <mergeCell ref="AM72:AM80"/>
    <mergeCell ref="AO72:AO80"/>
    <mergeCell ref="AR72:AR80"/>
    <mergeCell ref="AS72:AS80"/>
    <mergeCell ref="AT72:AT80"/>
    <mergeCell ref="AU72:AU80"/>
    <mergeCell ref="AP45:AP53"/>
    <mergeCell ref="AQ45:AQ53"/>
    <mergeCell ref="L126:L134"/>
    <mergeCell ref="L135:L143"/>
    <mergeCell ref="AG108:AG116"/>
    <mergeCell ref="AH108:AH116"/>
    <mergeCell ref="AI108:AI116"/>
    <mergeCell ref="AK108:AK116"/>
    <mergeCell ref="AL108:AL116"/>
    <mergeCell ref="AN108:AN116"/>
    <mergeCell ref="O126:O134"/>
    <mergeCell ref="P126:P134"/>
    <mergeCell ref="Q126:Q134"/>
    <mergeCell ref="M117:M125"/>
    <mergeCell ref="N117:N125"/>
    <mergeCell ref="O117:O125"/>
    <mergeCell ref="P117:P125"/>
    <mergeCell ref="Q117:Q125"/>
    <mergeCell ref="R117:R125"/>
    <mergeCell ref="S117:S125"/>
    <mergeCell ref="T117:T125"/>
    <mergeCell ref="U117:U125"/>
    <mergeCell ref="AK135:AK143"/>
    <mergeCell ref="AM135:AM143"/>
    <mergeCell ref="AB108:AB116"/>
    <mergeCell ref="AC108:AC116"/>
    <mergeCell ref="AD108:AD116"/>
    <mergeCell ref="AE108:AE116"/>
    <mergeCell ref="AF108:AF116"/>
    <mergeCell ref="T135:T143"/>
    <mergeCell ref="U135:U143"/>
    <mergeCell ref="V135:V143"/>
    <mergeCell ref="AN135:AN143"/>
    <mergeCell ref="AL117:AL125"/>
    <mergeCell ref="C236:D236"/>
    <mergeCell ref="E235:AL235"/>
    <mergeCell ref="E234:AL234"/>
    <mergeCell ref="C234:D234"/>
    <mergeCell ref="C235:D235"/>
    <mergeCell ref="D144:D152"/>
    <mergeCell ref="D153:D161"/>
    <mergeCell ref="I108:I116"/>
    <mergeCell ref="I117:I125"/>
    <mergeCell ref="I126:I134"/>
    <mergeCell ref="I135:I143"/>
    <mergeCell ref="I144:I152"/>
    <mergeCell ref="I153:I161"/>
    <mergeCell ref="I162:I170"/>
    <mergeCell ref="I171:I179"/>
    <mergeCell ref="I180:I188"/>
    <mergeCell ref="I189:I197"/>
    <mergeCell ref="I198:I206"/>
    <mergeCell ref="I207:I215"/>
    <mergeCell ref="I216:I224"/>
    <mergeCell ref="D225:D233"/>
    <mergeCell ref="H108:H116"/>
    <mergeCell ref="F108:F116"/>
    <mergeCell ref="F117:F125"/>
    <mergeCell ref="F126:F134"/>
    <mergeCell ref="D108:D116"/>
    <mergeCell ref="D117:D125"/>
    <mergeCell ref="J153:J161"/>
    <mergeCell ref="J162:J170"/>
    <mergeCell ref="J171:J179"/>
    <mergeCell ref="H198:H206"/>
    <mergeCell ref="AE117:AE125"/>
    <mergeCell ref="A5:B5"/>
    <mergeCell ref="A7:B7"/>
    <mergeCell ref="O5:S5"/>
    <mergeCell ref="E5:M5"/>
    <mergeCell ref="D45:D53"/>
    <mergeCell ref="D27:D35"/>
    <mergeCell ref="H36:H44"/>
    <mergeCell ref="G45:G53"/>
    <mergeCell ref="F36:F44"/>
    <mergeCell ref="F45:F53"/>
    <mergeCell ref="G36:G44"/>
    <mergeCell ref="F27:F35"/>
    <mergeCell ref="G27:G35"/>
    <mergeCell ref="A18:A26"/>
    <mergeCell ref="A9:A17"/>
    <mergeCell ref="C9:C17"/>
    <mergeCell ref="E9:E17"/>
    <mergeCell ref="M7:AG7"/>
    <mergeCell ref="D9:D17"/>
    <mergeCell ref="F18:F26"/>
    <mergeCell ref="G18:G26"/>
    <mergeCell ref="G9:G17"/>
    <mergeCell ref="I27:I35"/>
    <mergeCell ref="H9:H17"/>
    <mergeCell ref="H18:H26"/>
    <mergeCell ref="H27:H35"/>
    <mergeCell ref="J27:J35"/>
    <mergeCell ref="L9:L17"/>
    <mergeCell ref="L18:L26"/>
    <mergeCell ref="L27:L35"/>
    <mergeCell ref="M9:M17"/>
    <mergeCell ref="P9:P17"/>
    <mergeCell ref="W9:W17"/>
    <mergeCell ref="X9:X17"/>
    <mergeCell ref="Y9:Y17"/>
    <mergeCell ref="J18:J26"/>
    <mergeCell ref="I9:I17"/>
    <mergeCell ref="K9:K17"/>
    <mergeCell ref="K27:K35"/>
    <mergeCell ref="AA9:AA17"/>
    <mergeCell ref="D18:D26"/>
    <mergeCell ref="J54:J62"/>
    <mergeCell ref="F9:F17"/>
    <mergeCell ref="C7:E7"/>
    <mergeCell ref="I8:J8"/>
    <mergeCell ref="I18:I26"/>
    <mergeCell ref="C18:C26"/>
    <mergeCell ref="D54:D62"/>
    <mergeCell ref="F54:F62"/>
    <mergeCell ref="G54:G62"/>
    <mergeCell ref="H54:H62"/>
    <mergeCell ref="E18:E26"/>
    <mergeCell ref="C27:C35"/>
    <mergeCell ref="E27:E35"/>
    <mergeCell ref="J36:J44"/>
    <mergeCell ref="F7:L7"/>
    <mergeCell ref="L45:L53"/>
    <mergeCell ref="F8:G8"/>
    <mergeCell ref="K8:L8"/>
    <mergeCell ref="K18:K26"/>
    <mergeCell ref="I54:I62"/>
    <mergeCell ref="C45:C53"/>
    <mergeCell ref="E45:E53"/>
    <mergeCell ref="S9:S17"/>
    <mergeCell ref="A81:A89"/>
    <mergeCell ref="D81:D89"/>
    <mergeCell ref="F81:F89"/>
    <mergeCell ref="G81:G89"/>
    <mergeCell ref="H81:H89"/>
    <mergeCell ref="I81:I89"/>
    <mergeCell ref="J81:J89"/>
    <mergeCell ref="K81:K89"/>
    <mergeCell ref="L81:L89"/>
    <mergeCell ref="K90:K98"/>
    <mergeCell ref="L90:L98"/>
    <mergeCell ref="AM90:AM98"/>
    <mergeCell ref="AO90:AO98"/>
    <mergeCell ref="AR90:AR98"/>
    <mergeCell ref="AV63:AV71"/>
    <mergeCell ref="A72:A80"/>
    <mergeCell ref="AV72:AV80"/>
    <mergeCell ref="A63:A71"/>
    <mergeCell ref="D63:D71"/>
    <mergeCell ref="F63:F71"/>
    <mergeCell ref="G63:G71"/>
    <mergeCell ref="AR63:AR71"/>
    <mergeCell ref="AI63:AI71"/>
    <mergeCell ref="AJ63:AJ71"/>
    <mergeCell ref="AO63:AO71"/>
    <mergeCell ref="C90:C98"/>
    <mergeCell ref="E90:E98"/>
    <mergeCell ref="E72:E80"/>
    <mergeCell ref="AU63:AU71"/>
    <mergeCell ref="C72:C80"/>
    <mergeCell ref="AB72:AB80"/>
    <mergeCell ref="AC72:AC80"/>
    <mergeCell ref="D162:D170"/>
    <mergeCell ref="D171:D179"/>
    <mergeCell ref="D180:D188"/>
    <mergeCell ref="D207:D215"/>
    <mergeCell ref="G108:G116"/>
    <mergeCell ref="F153:F161"/>
    <mergeCell ref="F162:F170"/>
    <mergeCell ref="F171:F179"/>
    <mergeCell ref="G216:G224"/>
    <mergeCell ref="G135:G143"/>
    <mergeCell ref="G144:G152"/>
    <mergeCell ref="G153:G161"/>
    <mergeCell ref="D216:D224"/>
    <mergeCell ref="N9:N17"/>
    <mergeCell ref="O9:O17"/>
    <mergeCell ref="AS63:AS71"/>
    <mergeCell ref="AV81:AV89"/>
    <mergeCell ref="D90:D98"/>
    <mergeCell ref="F90:F98"/>
    <mergeCell ref="G90:G98"/>
    <mergeCell ref="H90:H98"/>
    <mergeCell ref="I90:I98"/>
    <mergeCell ref="J90:J98"/>
    <mergeCell ref="G117:G125"/>
    <mergeCell ref="G126:G134"/>
    <mergeCell ref="E99:E107"/>
    <mergeCell ref="J9:J17"/>
    <mergeCell ref="AM198:AM206"/>
    <mergeCell ref="AO198:AO206"/>
    <mergeCell ref="K117:K125"/>
    <mergeCell ref="K126:K134"/>
    <mergeCell ref="W126:W134"/>
    <mergeCell ref="AU90:AU98"/>
    <mergeCell ref="AV90:AV98"/>
    <mergeCell ref="A99:A107"/>
    <mergeCell ref="D99:D107"/>
    <mergeCell ref="F99:F107"/>
    <mergeCell ref="G99:G107"/>
    <mergeCell ref="H99:H107"/>
    <mergeCell ref="I99:I107"/>
    <mergeCell ref="J99:J107"/>
    <mergeCell ref="K99:K107"/>
    <mergeCell ref="L99:L107"/>
    <mergeCell ref="AM99:AM107"/>
    <mergeCell ref="AO99:AO107"/>
    <mergeCell ref="AR99:AR107"/>
    <mergeCell ref="AS99:AS107"/>
    <mergeCell ref="AT99:AT107"/>
    <mergeCell ref="AU99:AU107"/>
    <mergeCell ref="AV99:AV107"/>
    <mergeCell ref="A90:A98"/>
    <mergeCell ref="C99:C107"/>
    <mergeCell ref="R90:R98"/>
    <mergeCell ref="S90:S98"/>
    <mergeCell ref="T90:T98"/>
    <mergeCell ref="U90:U98"/>
    <mergeCell ref="V90:V98"/>
    <mergeCell ref="W90:W98"/>
    <mergeCell ref="X90:X98"/>
    <mergeCell ref="Y90:Y98"/>
    <mergeCell ref="Z90:Z98"/>
    <mergeCell ref="AA90:AA98"/>
    <mergeCell ref="AB90:AB98"/>
    <mergeCell ref="AC90:AC98"/>
    <mergeCell ref="AT225:AT233"/>
    <mergeCell ref="AU225:AU233"/>
    <mergeCell ref="AV225:AV233"/>
    <mergeCell ref="A225:A233"/>
    <mergeCell ref="G225:G233"/>
    <mergeCell ref="H225:H233"/>
    <mergeCell ref="I225:I233"/>
    <mergeCell ref="J225:J233"/>
    <mergeCell ref="K225:K233"/>
    <mergeCell ref="L225:L233"/>
    <mergeCell ref="AR225:AR233"/>
    <mergeCell ref="AS225:AS233"/>
    <mergeCell ref="AG216:AG224"/>
    <mergeCell ref="AH216:AH224"/>
    <mergeCell ref="AI216:AI224"/>
    <mergeCell ref="AJ216:AJ224"/>
    <mergeCell ref="AK216:AK224"/>
    <mergeCell ref="AL216:AL224"/>
    <mergeCell ref="AN216:AN224"/>
    <mergeCell ref="AP216:AP224"/>
    <mergeCell ref="AQ216:AQ224"/>
    <mergeCell ref="F225:F233"/>
    <mergeCell ref="F216:F224"/>
    <mergeCell ref="H216:H224"/>
    <mergeCell ref="J216:J224"/>
    <mergeCell ref="AF216:AF224"/>
    <mergeCell ref="C225:C233"/>
    <mergeCell ref="E225:E233"/>
    <mergeCell ref="M225:M233"/>
    <mergeCell ref="N225:N233"/>
    <mergeCell ref="A216:A224"/>
    <mergeCell ref="AS216:AS224"/>
    <mergeCell ref="A171:A179"/>
    <mergeCell ref="A180:A188"/>
    <mergeCell ref="A189:A197"/>
    <mergeCell ref="A198:A206"/>
    <mergeCell ref="A207:A215"/>
    <mergeCell ref="D198:D206"/>
    <mergeCell ref="F198:F206"/>
    <mergeCell ref="G180:G188"/>
    <mergeCell ref="F180:F188"/>
    <mergeCell ref="G198:G206"/>
    <mergeCell ref="G207:G215"/>
    <mergeCell ref="F207:F215"/>
    <mergeCell ref="J180:J188"/>
    <mergeCell ref="J189:J197"/>
    <mergeCell ref="J198:J206"/>
    <mergeCell ref="J207:J215"/>
    <mergeCell ref="G189:G197"/>
    <mergeCell ref="G171:G179"/>
    <mergeCell ref="C171:C179"/>
    <mergeCell ref="E171:E179"/>
    <mergeCell ref="C207:C215"/>
    <mergeCell ref="E207:E215"/>
    <mergeCell ref="H207:H215"/>
    <mergeCell ref="C198:C206"/>
    <mergeCell ref="E198:E206"/>
    <mergeCell ref="K135:K143"/>
    <mergeCell ref="K144:K152"/>
    <mergeCell ref="C126:C134"/>
    <mergeCell ref="E126:E134"/>
    <mergeCell ref="M126:M134"/>
    <mergeCell ref="N126:N134"/>
    <mergeCell ref="K54:K62"/>
    <mergeCell ref="L54:L62"/>
    <mergeCell ref="L36:L44"/>
    <mergeCell ref="J45:J53"/>
    <mergeCell ref="I36:I44"/>
    <mergeCell ref="I45:I53"/>
    <mergeCell ref="K45:K53"/>
    <mergeCell ref="K36:K44"/>
    <mergeCell ref="M45:M53"/>
    <mergeCell ref="N45:N53"/>
    <mergeCell ref="M90:M98"/>
    <mergeCell ref="N90:N98"/>
    <mergeCell ref="M99:M107"/>
    <mergeCell ref="N99:N107"/>
    <mergeCell ref="D126:D134"/>
    <mergeCell ref="D135:D143"/>
    <mergeCell ref="F135:F143"/>
    <mergeCell ref="K108:K116"/>
    <mergeCell ref="J108:J116"/>
    <mergeCell ref="J117:J125"/>
    <mergeCell ref="J126:J134"/>
    <mergeCell ref="J135:J143"/>
    <mergeCell ref="J144:J152"/>
    <mergeCell ref="C81:C89"/>
    <mergeCell ref="E81:E89"/>
    <mergeCell ref="L108:L116"/>
    <mergeCell ref="A36:A44"/>
    <mergeCell ref="A45:A53"/>
    <mergeCell ref="H45:H53"/>
    <mergeCell ref="D36:D44"/>
    <mergeCell ref="S126:S134"/>
    <mergeCell ref="T126:T134"/>
    <mergeCell ref="U126:U134"/>
    <mergeCell ref="V126:V134"/>
    <mergeCell ref="A108:A116"/>
    <mergeCell ref="A117:A125"/>
    <mergeCell ref="A126:A134"/>
    <mergeCell ref="M27:M35"/>
    <mergeCell ref="N27:N35"/>
    <mergeCell ref="O27:O35"/>
    <mergeCell ref="P27:P35"/>
    <mergeCell ref="D72:D80"/>
    <mergeCell ref="F72:F80"/>
    <mergeCell ref="G72:G80"/>
    <mergeCell ref="H72:H80"/>
    <mergeCell ref="I72:I80"/>
    <mergeCell ref="J72:J80"/>
    <mergeCell ref="K72:K80"/>
    <mergeCell ref="L72:L80"/>
    <mergeCell ref="Q27:Q35"/>
    <mergeCell ref="R27:R35"/>
    <mergeCell ref="S27:S35"/>
    <mergeCell ref="H63:H71"/>
    <mergeCell ref="A54:A62"/>
    <mergeCell ref="A27:A35"/>
    <mergeCell ref="C117:C125"/>
    <mergeCell ref="E117:E125"/>
    <mergeCell ref="R126:R134"/>
    <mergeCell ref="C135:C143"/>
    <mergeCell ref="E135:E143"/>
    <mergeCell ref="M135:M143"/>
    <mergeCell ref="N135:N143"/>
    <mergeCell ref="O135:O143"/>
    <mergeCell ref="P135:P143"/>
    <mergeCell ref="Q135:Q143"/>
    <mergeCell ref="R135:R143"/>
    <mergeCell ref="S135:S143"/>
    <mergeCell ref="AG126:AG134"/>
    <mergeCell ref="AH126:AH134"/>
    <mergeCell ref="AI126:AI134"/>
    <mergeCell ref="AJ126:AJ134"/>
    <mergeCell ref="AK126:AK134"/>
    <mergeCell ref="AL126:AL134"/>
    <mergeCell ref="AN126:AN134"/>
    <mergeCell ref="AP126:AP134"/>
    <mergeCell ref="X126:X134"/>
    <mergeCell ref="Y126:Y134"/>
    <mergeCell ref="Z126:Z134"/>
    <mergeCell ref="AA126:AA134"/>
    <mergeCell ref="AB126:AB134"/>
    <mergeCell ref="AC126:AC134"/>
    <mergeCell ref="AD126:AD134"/>
    <mergeCell ref="AE126:AE134"/>
    <mergeCell ref="AF126:AF134"/>
    <mergeCell ref="AE135:AE143"/>
    <mergeCell ref="AF135:AF143"/>
    <mergeCell ref="AG135:AG143"/>
    <mergeCell ref="AH135:AH143"/>
    <mergeCell ref="AI135:AI143"/>
    <mergeCell ref="AJ135:AJ143"/>
    <mergeCell ref="C144:C152"/>
    <mergeCell ref="E144:E152"/>
    <mergeCell ref="M144:M152"/>
    <mergeCell ref="N144:N152"/>
    <mergeCell ref="O144:O152"/>
    <mergeCell ref="P144:P152"/>
    <mergeCell ref="Q144:Q152"/>
    <mergeCell ref="R144:R152"/>
    <mergeCell ref="S144:S152"/>
    <mergeCell ref="T144:T152"/>
    <mergeCell ref="U144:U152"/>
    <mergeCell ref="V144:V152"/>
    <mergeCell ref="W144:W152"/>
    <mergeCell ref="X144:X152"/>
    <mergeCell ref="Y144:Y152"/>
    <mergeCell ref="Z144:Z152"/>
    <mergeCell ref="AA144:AA152"/>
    <mergeCell ref="F144:F152"/>
    <mergeCell ref="AP135:AP143"/>
    <mergeCell ref="AQ135:AQ143"/>
    <mergeCell ref="AE144:AE152"/>
    <mergeCell ref="AO135:AO143"/>
    <mergeCell ref="AG144:AG152"/>
    <mergeCell ref="AH144:AH152"/>
    <mergeCell ref="L144:L152"/>
    <mergeCell ref="R153:R161"/>
    <mergeCell ref="S153:S161"/>
    <mergeCell ref="T153:T161"/>
    <mergeCell ref="AI144:AI152"/>
    <mergeCell ref="AJ144:AJ152"/>
    <mergeCell ref="AB144:AB152"/>
    <mergeCell ref="AC144:AC152"/>
    <mergeCell ref="AD144:AD152"/>
    <mergeCell ref="AC135:AC143"/>
    <mergeCell ref="AD135:AD143"/>
    <mergeCell ref="AL144:AL152"/>
    <mergeCell ref="AG153:AG161"/>
    <mergeCell ref="AH153:AH161"/>
    <mergeCell ref="AI153:AI161"/>
    <mergeCell ref="AJ153:AJ161"/>
    <mergeCell ref="AK153:AK161"/>
    <mergeCell ref="AH162:AH170"/>
    <mergeCell ref="AI162:AI170"/>
    <mergeCell ref="AJ162:AJ170"/>
    <mergeCell ref="AK162:AK170"/>
    <mergeCell ref="AL162:AL170"/>
    <mergeCell ref="AL153:AL161"/>
    <mergeCell ref="AE162:AE170"/>
    <mergeCell ref="AF162:AF170"/>
    <mergeCell ref="W135:W143"/>
    <mergeCell ref="X135:X143"/>
    <mergeCell ref="Y135:Y143"/>
    <mergeCell ref="Z135:Z143"/>
    <mergeCell ref="AA135:AA143"/>
    <mergeCell ref="AB135:AB143"/>
    <mergeCell ref="AK144:AK152"/>
    <mergeCell ref="AL135:AL143"/>
    <mergeCell ref="R162:R170"/>
    <mergeCell ref="S162:S170"/>
    <mergeCell ref="T162:T170"/>
    <mergeCell ref="U162:U170"/>
    <mergeCell ref="V162:V170"/>
    <mergeCell ref="W162:W170"/>
    <mergeCell ref="X162:X170"/>
    <mergeCell ref="Y162:Y170"/>
    <mergeCell ref="Z162:Z170"/>
    <mergeCell ref="AA162:AA170"/>
    <mergeCell ref="G162:G170"/>
    <mergeCell ref="AF144:AF152"/>
    <mergeCell ref="AD162:AD170"/>
    <mergeCell ref="AC153:AC161"/>
    <mergeCell ref="AD153:AD161"/>
    <mergeCell ref="AE153:AE161"/>
    <mergeCell ref="AF153:AF161"/>
    <mergeCell ref="C153:C161"/>
    <mergeCell ref="E153:E161"/>
    <mergeCell ref="M153:M161"/>
    <mergeCell ref="AK171:AK179"/>
    <mergeCell ref="T171:T179"/>
    <mergeCell ref="U171:U179"/>
    <mergeCell ref="V171:V179"/>
    <mergeCell ref="W171:W179"/>
    <mergeCell ref="X171:X179"/>
    <mergeCell ref="Y171:Y179"/>
    <mergeCell ref="Z171:Z179"/>
    <mergeCell ref="AA171:AA179"/>
    <mergeCell ref="AB171:AB179"/>
    <mergeCell ref="AA153:AA161"/>
    <mergeCell ref="AB153:AB161"/>
    <mergeCell ref="N171:N179"/>
    <mergeCell ref="O171:O179"/>
    <mergeCell ref="P171:P179"/>
    <mergeCell ref="Q171:Q179"/>
    <mergeCell ref="R171:R179"/>
    <mergeCell ref="S171:S179"/>
    <mergeCell ref="N153:N161"/>
    <mergeCell ref="O153:O161"/>
    <mergeCell ref="Y153:Y161"/>
    <mergeCell ref="Z153:Z161"/>
    <mergeCell ref="C162:C170"/>
    <mergeCell ref="E162:E170"/>
    <mergeCell ref="M162:M170"/>
    <mergeCell ref="N162:N170"/>
    <mergeCell ref="O162:O170"/>
    <mergeCell ref="P162:P170"/>
    <mergeCell ref="Q162:Q170"/>
    <mergeCell ref="AL171:AL179"/>
    <mergeCell ref="AN171:AN179"/>
    <mergeCell ref="AP171:AP179"/>
    <mergeCell ref="AQ171:AQ179"/>
    <mergeCell ref="C180:C188"/>
    <mergeCell ref="E180:E188"/>
    <mergeCell ref="M180:M188"/>
    <mergeCell ref="N180:N188"/>
    <mergeCell ref="O180:O188"/>
    <mergeCell ref="P180:P188"/>
    <mergeCell ref="Q180:Q188"/>
    <mergeCell ref="R180:R188"/>
    <mergeCell ref="S180:S188"/>
    <mergeCell ref="T180:T188"/>
    <mergeCell ref="U180:U188"/>
    <mergeCell ref="V180:V188"/>
    <mergeCell ref="W180:W188"/>
    <mergeCell ref="X180:X188"/>
    <mergeCell ref="Y180:Y188"/>
    <mergeCell ref="Z180:Z188"/>
    <mergeCell ref="AA180:AA188"/>
    <mergeCell ref="AB180:AB188"/>
    <mergeCell ref="AC180:AC188"/>
    <mergeCell ref="AC171:AC179"/>
    <mergeCell ref="AD171:AD179"/>
    <mergeCell ref="AE171:AE179"/>
    <mergeCell ref="AF171:AF179"/>
    <mergeCell ref="AG171:AG179"/>
    <mergeCell ref="AH171:AH179"/>
    <mergeCell ref="M171:M179"/>
    <mergeCell ref="AI171:AI179"/>
    <mergeCell ref="AJ171:AJ179"/>
    <mergeCell ref="AQ189:AQ197"/>
    <mergeCell ref="AP180:AP188"/>
    <mergeCell ref="AQ180:AQ188"/>
    <mergeCell ref="C189:C197"/>
    <mergeCell ref="E189:E197"/>
    <mergeCell ref="M189:M197"/>
    <mergeCell ref="N189:N197"/>
    <mergeCell ref="O189:O197"/>
    <mergeCell ref="P189:P197"/>
    <mergeCell ref="Q189:Q197"/>
    <mergeCell ref="R189:R197"/>
    <mergeCell ref="S189:S197"/>
    <mergeCell ref="T189:T197"/>
    <mergeCell ref="U189:U197"/>
    <mergeCell ref="V189:V197"/>
    <mergeCell ref="W189:W197"/>
    <mergeCell ref="X189:X197"/>
    <mergeCell ref="Y189:Y197"/>
    <mergeCell ref="Z189:Z197"/>
    <mergeCell ref="AA189:AA197"/>
    <mergeCell ref="AB189:AB197"/>
    <mergeCell ref="AC189:AC197"/>
    <mergeCell ref="AD189:AD197"/>
    <mergeCell ref="AE189:AE197"/>
    <mergeCell ref="AF189:AF197"/>
    <mergeCell ref="M198:M206"/>
    <mergeCell ref="N198:N206"/>
    <mergeCell ref="O198:O206"/>
    <mergeCell ref="P198:P206"/>
    <mergeCell ref="Q198:Q206"/>
    <mergeCell ref="R198:R206"/>
    <mergeCell ref="S198:S206"/>
    <mergeCell ref="AG189:AG197"/>
    <mergeCell ref="AH189:AH197"/>
    <mergeCell ref="AI189:AI197"/>
    <mergeCell ref="AJ189:AJ197"/>
    <mergeCell ref="AK189:AK197"/>
    <mergeCell ref="AG198:AG206"/>
    <mergeCell ref="AH198:AH206"/>
    <mergeCell ref="W198:W206"/>
    <mergeCell ref="X198:X206"/>
    <mergeCell ref="Y198:Y206"/>
    <mergeCell ref="AA198:AA206"/>
    <mergeCell ref="AO189:AO197"/>
    <mergeCell ref="AB198:AB206"/>
    <mergeCell ref="AD180:AD188"/>
    <mergeCell ref="AL189:AL197"/>
    <mergeCell ref="AN189:AN197"/>
    <mergeCell ref="AL180:AL188"/>
    <mergeCell ref="AN180:AN188"/>
    <mergeCell ref="AF207:AF215"/>
    <mergeCell ref="AG207:AG215"/>
    <mergeCell ref="AH207:AH215"/>
    <mergeCell ref="AI207:AI215"/>
    <mergeCell ref="AJ207:AJ215"/>
    <mergeCell ref="AK207:AK215"/>
    <mergeCell ref="AL207:AL215"/>
    <mergeCell ref="AN207:AN215"/>
    <mergeCell ref="AM225:AM233"/>
    <mergeCell ref="AO225:AO233"/>
    <mergeCell ref="AL225:AL233"/>
    <mergeCell ref="AN225:AN233"/>
    <mergeCell ref="AE180:AE188"/>
    <mergeCell ref="AF180:AF188"/>
    <mergeCell ref="AG180:AG188"/>
    <mergeCell ref="AH180:AH188"/>
    <mergeCell ref="AI180:AI188"/>
    <mergeCell ref="AJ180:AJ188"/>
    <mergeCell ref="AK180:AK188"/>
    <mergeCell ref="AC216:AC224"/>
    <mergeCell ref="AD216:AD224"/>
    <mergeCell ref="AE216:AE224"/>
    <mergeCell ref="P225:P233"/>
    <mergeCell ref="Q225:Q233"/>
    <mergeCell ref="AL198:AL206"/>
    <mergeCell ref="AN198:AN206"/>
    <mergeCell ref="AP198:AP206"/>
    <mergeCell ref="AD207:AD215"/>
    <mergeCell ref="AC198:AC206"/>
    <mergeCell ref="AD198:AD206"/>
    <mergeCell ref="AE198:AE206"/>
    <mergeCell ref="AF198:AF206"/>
    <mergeCell ref="N207:N215"/>
    <mergeCell ref="O207:O215"/>
    <mergeCell ref="P207:P215"/>
    <mergeCell ref="Q207:Q215"/>
    <mergeCell ref="R207:R215"/>
    <mergeCell ref="S207:S215"/>
    <mergeCell ref="T207:T215"/>
    <mergeCell ref="U207:U215"/>
    <mergeCell ref="V207:V215"/>
    <mergeCell ref="W207:W215"/>
    <mergeCell ref="X207:X215"/>
    <mergeCell ref="Y207:Y215"/>
    <mergeCell ref="Z207:Z215"/>
    <mergeCell ref="AA207:AA215"/>
    <mergeCell ref="AB207:AB215"/>
    <mergeCell ref="AC207:AC215"/>
    <mergeCell ref="AE207:AE215"/>
    <mergeCell ref="Z198:Z206"/>
    <mergeCell ref="AP225:AP233"/>
    <mergeCell ref="R225:R233"/>
    <mergeCell ref="S225:S233"/>
    <mergeCell ref="C216:C224"/>
    <mergeCell ref="E216:E224"/>
    <mergeCell ref="M216:M224"/>
    <mergeCell ref="N216:N224"/>
    <mergeCell ref="O216:O224"/>
    <mergeCell ref="P216:P224"/>
    <mergeCell ref="Q216:Q224"/>
    <mergeCell ref="R216:R224"/>
    <mergeCell ref="S216:S224"/>
    <mergeCell ref="T216:T224"/>
    <mergeCell ref="U216:U224"/>
    <mergeCell ref="V216:V224"/>
    <mergeCell ref="W216:W224"/>
    <mergeCell ref="X216:X224"/>
    <mergeCell ref="Y216:Y224"/>
    <mergeCell ref="Z216:Z224"/>
    <mergeCell ref="AA216:AA224"/>
    <mergeCell ref="AQ225:AQ233"/>
    <mergeCell ref="M207:M215"/>
    <mergeCell ref="AP6:AV6"/>
    <mergeCell ref="AC225:AC233"/>
    <mergeCell ref="AD225:AD233"/>
    <mergeCell ref="AE225:AE233"/>
    <mergeCell ref="AF225:AF233"/>
    <mergeCell ref="AG225:AG233"/>
    <mergeCell ref="AH225:AH233"/>
    <mergeCell ref="AI225:AI233"/>
    <mergeCell ref="AJ225:AJ233"/>
    <mergeCell ref="AK225:AK233"/>
    <mergeCell ref="T225:T233"/>
    <mergeCell ref="U225:U233"/>
    <mergeCell ref="V225:V233"/>
    <mergeCell ref="W225:W233"/>
    <mergeCell ref="X225:X233"/>
    <mergeCell ref="Y225:Y233"/>
    <mergeCell ref="Z225:Z233"/>
    <mergeCell ref="AA225:AA233"/>
    <mergeCell ref="AB225:AB233"/>
    <mergeCell ref="AP189:AP197"/>
    <mergeCell ref="AI198:AI206"/>
    <mergeCell ref="AJ198:AJ206"/>
    <mergeCell ref="AK198:AK206"/>
    <mergeCell ref="T198:T206"/>
    <mergeCell ref="U198:U206"/>
    <mergeCell ref="V198:V206"/>
    <mergeCell ref="AP207:AP215"/>
    <mergeCell ref="AQ207:AQ215"/>
    <mergeCell ref="AB216:AB224"/>
    <mergeCell ref="O225:O233"/>
  </mergeCells>
  <conditionalFormatting sqref="K9:L9 K18:L18 K36:L36 K45:L45 K54:L54 K63:L63 K72:L72 K81:L81 K90:L90 K27:L27 K99:L99 K108:L108 L126 L135 K117">
    <cfRule type="cellIs" dxfId="25" priority="227" operator="equal">
      <formula>"Zona de Riesgo Baja"</formula>
    </cfRule>
    <cfRule type="cellIs" dxfId="24" priority="228" operator="equal">
      <formula>"Zona de Riesgo Moderada"</formula>
    </cfRule>
    <cfRule type="cellIs" dxfId="23" priority="229" operator="equal">
      <formula>"Zona de Riesgo Alta"</formula>
    </cfRule>
    <cfRule type="cellIs" dxfId="22" priority="230" operator="equal">
      <formula>"Zona de Riesgo Extrema"</formula>
    </cfRule>
  </conditionalFormatting>
  <conditionalFormatting sqref="K126 K135">
    <cfRule type="cellIs" dxfId="21" priority="163" operator="equal">
      <formula>"Zona de Riesgo Baja"</formula>
    </cfRule>
    <cfRule type="cellIs" dxfId="20" priority="164" operator="equal">
      <formula>"Zona de Riesgo Moderada"</formula>
    </cfRule>
    <cfRule type="cellIs" dxfId="19" priority="165" operator="equal">
      <formula>"Zona de Riesgo Alta"</formula>
    </cfRule>
    <cfRule type="cellIs" dxfId="18" priority="166" operator="equal">
      <formula>"Zona de Riesgo Extrema"</formula>
    </cfRule>
  </conditionalFormatting>
  <conditionalFormatting sqref="N9 N27 N36 N99 N108">
    <cfRule type="expression" dxfId="17" priority="149">
      <formula>IF(OR($T$5="",$T$5="NO"),FALSE,TRUE)</formula>
    </cfRule>
  </conditionalFormatting>
  <conditionalFormatting sqref="J9:J143">
    <cfRule type="cellIs" dxfId="16" priority="131" operator="equal">
      <formula>"Catastrófico"</formula>
    </cfRule>
    <cfRule type="cellIs" dxfId="15" priority="132" operator="equal">
      <formula>"Mayor"</formula>
    </cfRule>
    <cfRule type="cellIs" dxfId="14" priority="133" operator="equal">
      <formula>"Moderado"</formula>
    </cfRule>
    <cfRule type="cellIs" dxfId="13" priority="134" operator="equal">
      <formula>"Menor"</formula>
    </cfRule>
    <cfRule type="cellIs" dxfId="12" priority="135" operator="equal">
      <formula>"Leve"</formula>
    </cfRule>
  </conditionalFormatting>
  <conditionalFormatting sqref="N117">
    <cfRule type="expression" dxfId="11" priority="25">
      <formula>IF(OR($T$5="",$T$5="NO"),FALSE,TRUE)</formula>
    </cfRule>
  </conditionalFormatting>
  <conditionalFormatting sqref="N126">
    <cfRule type="expression" dxfId="10" priority="11">
      <formula>IF(OR($T$5="",$T$5="NO"),FALSE,TRUE)</formula>
    </cfRule>
  </conditionalFormatting>
  <conditionalFormatting sqref="N18">
    <cfRule type="expression" dxfId="9" priority="10">
      <formula>IF(OR($T$5="",$T$5="NO"),FALSE,TRUE)</formula>
    </cfRule>
  </conditionalFormatting>
  <conditionalFormatting sqref="N45">
    <cfRule type="expression" dxfId="8" priority="9">
      <formula>IF(OR($T$5="",$T$5="NO"),FALSE,TRUE)</formula>
    </cfRule>
  </conditionalFormatting>
  <conditionalFormatting sqref="N54">
    <cfRule type="expression" dxfId="7" priority="8">
      <formula>IF(OR($T$5="",$T$5="NO"),FALSE,TRUE)</formula>
    </cfRule>
  </conditionalFormatting>
  <conditionalFormatting sqref="N63">
    <cfRule type="expression" dxfId="6" priority="7">
      <formula>IF(OR($T$5="",$T$5="NO"),FALSE,TRUE)</formula>
    </cfRule>
  </conditionalFormatting>
  <conditionalFormatting sqref="N72">
    <cfRule type="expression" dxfId="5" priority="6">
      <formula>IF(OR($T$5="",$T$5="NO"),FALSE,TRUE)</formula>
    </cfRule>
  </conditionalFormatting>
  <conditionalFormatting sqref="N81 N90">
    <cfRule type="expression" dxfId="4" priority="5">
      <formula>IF(OR($T$5="",$T$5="NO"),FALSE,TRUE)</formula>
    </cfRule>
  </conditionalFormatting>
  <conditionalFormatting sqref="L117">
    <cfRule type="cellIs" dxfId="3" priority="1" operator="equal">
      <formula>"Zona de Riesgo Baja"</formula>
    </cfRule>
    <cfRule type="cellIs" dxfId="2" priority="2" operator="equal">
      <formula>"Zona de Riesgo Moderada"</formula>
    </cfRule>
    <cfRule type="cellIs" dxfId="1" priority="3" operator="equal">
      <formula>"Zona de Riesgo Alta"</formula>
    </cfRule>
    <cfRule type="cellIs" dxfId="0" priority="4" operator="equal">
      <formula>"Zona de Riesgo Extrema"</formula>
    </cfRule>
  </conditionalFormatting>
  <dataValidations xWindow="1101" yWindow="701" count="24">
    <dataValidation allowBlank="1" showInputMessage="1" showErrorMessage="1" prompt="Describa el control determinado para el riesgo identificado" sqref="N8:Q8 S8 U8 W8 Y8 AA8 AC8 BZ9 AE8:AH8" xr:uid="{00000000-0002-0000-0200-000000000000}"/>
    <dataValidation type="list" allowBlank="1" showInputMessage="1" showErrorMessage="1" sqref="P198:P224 P9 P18 P27 P36 P45 P54 P63 P72 P81 P90 P99 P108 P117 P126 P135" xr:uid="{00000000-0002-0000-0200-000001000000}">
      <formula1>$CB$236:$CB$237</formula1>
    </dataValidation>
    <dataValidation type="list" allowBlank="1" showInputMessage="1" showErrorMessage="1" sqref="AC198:AC224 S12:S17 Q198:Q224 W198:W224 AA198:AA224 U198:U224 Y198:Y224 S198:S224 S21:S26 S30:S35 S39:S44 S48:S53 S57:S62 S66:S71 S75:S80 S84:S89 S93:S98 S102:S107 S111:S116" xr:uid="{00000000-0002-0000-0200-000002000000}">
      <formula1>$CD$10:$CD$11</formula1>
    </dataValidation>
    <dataValidation type="whole" allowBlank="1" showInputMessage="1" showErrorMessage="1" promptTitle="Probabilidad de Riesgo" prompt="Digite valor de Probabilidad entre 1 y 5" sqref="F9:F233 I126:I143" xr:uid="{00000000-0002-0000-0200-000003000000}">
      <formula1>1</formula1>
      <formula2>5</formula2>
    </dataValidation>
    <dataValidation allowBlank="1" showInputMessage="1" showErrorMessage="1" promptTitle="CAUSAS:" prompt="_x000a_Son los medios, las circunstancias y agentes generadores de riesgo. Los agentes generadores que se entienden como todos los sujetos u objetos que tienen la capacidad de originar un riesgo." sqref="C148:C233 C137:C144 C8:C9 C63 C47:C54 C27 C135 C72 C81 C45 C99 C108 C117:C125 C90" xr:uid="{00000000-0002-0000-0200-000004000000}"/>
    <dataValidation allowBlank="1" showInputMessage="1" showErrorMessage="1" promptTitle="IDENTIFICACION DEL RIESGO" prompt="_x000a_Errores Frecuentes en la Identificación del Riesgo:_x000a__x000a_1. Referencia Circular._x000a_2. Identificar Efectos, no Causas._x000a_3. Controles Inefectivos." sqref="D198 D8:D9 D153 D162 D171 D180:D183 D189 D216 D207 D81 D108 D135 D144:D147 D45 D27 D36 C18 C126 D54 D63 D72 D99 D90" xr:uid="{00000000-0002-0000-0200-000005000000}"/>
    <dataValidation type="list" allowBlank="1" showInputMessage="1" showErrorMessage="1" sqref="O198:O224" xr:uid="{00000000-0002-0000-0200-000006000000}">
      <formula1>$BZ$10:$BZ$16</formula1>
    </dataValidation>
    <dataValidation type="list" allowBlank="1" showInputMessage="1" showErrorMessage="1" sqref="M198:M224" xr:uid="{00000000-0002-0000-0200-000007000000}">
      <formula1>$CQ$10:$CQ$12</formula1>
    </dataValidation>
    <dataValidation type="list" allowBlank="1" showInputMessage="1" showErrorMessage="1" sqref="N224" xr:uid="{00000000-0002-0000-0200-000008000000}">
      <formula1>$BY$10:$BY$11</formula1>
    </dataValidation>
    <dataValidation type="list" allowBlank="1" showInputMessage="1" showErrorMessage="1" promptTitle="Digite el Nivel de Impacto" prompt="El nivel de Impacto se determina de 1 a 5 en donde:_x000a__x000a_5 - Catastrófico_x000a_4 - Mayor_x000a_3 - Moderado_x000a_2 - Menos_x000a_1 - Insignificante" sqref="I198:I224" xr:uid="{00000000-0002-0000-0200-000009000000}">
      <formula1>$BM$237:$BM$241</formula1>
    </dataValidation>
    <dataValidation type="list" allowBlank="1" showInputMessage="1" showErrorMessage="1" sqref="M225:M233 M155:M197 M117:M153" xr:uid="{00000000-0002-0000-0200-00000A000000}">
      <formula1>$CQ$9:$CQ$11</formula1>
    </dataValidation>
    <dataValidation type="list" allowBlank="1" showInputMessage="1" showErrorMessage="1" sqref="O225:O233 O9 O117:O197 O18 O27 O36 O45 O54 O63 O108 O72 O99 O90 O81" xr:uid="{00000000-0002-0000-0200-00000B000000}">
      <formula1>$BZ$236:$BZ$242</formula1>
    </dataValidation>
    <dataValidation type="list" allowBlank="1" showInputMessage="1" showErrorMessage="1" sqref="P225:P233 P144:P197" xr:uid="{00000000-0002-0000-0200-00000C000000}">
      <formula1>$CB$9:$CB$10</formula1>
    </dataValidation>
    <dataValidation type="list" allowBlank="1" showInputMessage="1" showErrorMessage="1" sqref="S9:S11 S99:S101 AA144:AA197 AC144:AC197 Q117:Q197 Q108 Y144:Y197 Y225:Y233 Q9 U225:U233 AC225:AC233 W225:W233 S225:S233 AA225:AA233 Q225:Q233 Q90 S18:S20 S27:S29 S36:S38 S45:S47 S54:S56 S63:S65 S72:S74 S81:S83 S90:S92 Q18 Q27 Q36 Q45 Q54 Q63 Q72 Q81 S117:S197 Q99 U144:U197 S108:S110 W135:W197" xr:uid="{00000000-0002-0000-0200-00000D000000}">
      <formula1>$CD$236:$CD$237</formula1>
    </dataValidation>
    <dataValidation type="list" allowBlank="1" showInputMessage="1" showErrorMessage="1" sqref="N197 N152" xr:uid="{00000000-0002-0000-0200-00000E000000}">
      <formula1>$BY$9:$BY$10</formula1>
    </dataValidation>
    <dataValidation type="list" allowBlank="1" showInputMessage="1" showErrorMessage="1" promptTitle="Digite el Nivel de Impacto" prompt="El nivel de Impacto se determina de 1 a 5 en donde:_x000a__x000a_5 - Catastrófico_x000a_4 - Mayor_x000a_3 - Moderado_x000a_2 - Menos_x000a_1 - Insignificante" sqref="I225:I233 I144:I197" xr:uid="{00000000-0002-0000-0200-00000F000000}">
      <formula1>$BM$10:$BM$14</formula1>
    </dataValidation>
    <dataValidation type="list" allowBlank="1" showInputMessage="1" showErrorMessage="1" sqref="M9 M18 M27 M36 M45 M54 M63 M72 M81 M90 M99 M108" xr:uid="{00000000-0002-0000-0200-000010000000}">
      <formula1>$CQ$236:$CQ$238</formula1>
    </dataValidation>
    <dataValidation type="list" allowBlank="1" showInputMessage="1" showErrorMessage="1" sqref="U9 U18 U27 U36 U45 U54 U63 U72 U81 U90 U99 U108 U117 U126 U135" xr:uid="{00000000-0002-0000-0200-000011000000}">
      <formula1>$CD$240:$CD$241</formula1>
    </dataValidation>
    <dataValidation type="list" allowBlank="1" showInputMessage="1" showErrorMessage="1" sqref="W9 W18 W27 W36 W45 W54 W63 W72 W81 W90 W99 W108 W117 W126" xr:uid="{00000000-0002-0000-0200-000012000000}">
      <formula1>$CD$242:$CD$244</formula1>
    </dataValidation>
    <dataValidation type="list" allowBlank="1" showInputMessage="1" showErrorMessage="1" sqref="Y9 Y18 Y27 Y36 Y45 Y54 Y63 Y72 Y81 Y90 Y99 Y108 Y117 Y126 Y135" xr:uid="{00000000-0002-0000-0200-000013000000}">
      <formula1>$CD$245:$CD$246</formula1>
    </dataValidation>
    <dataValidation type="list" allowBlank="1" showInputMessage="1" showErrorMessage="1" sqref="AA9 AA18 AA27 AA36 AA45 AA54 AA63 AA72 AA81 AA90 AA99 AA108 AA117 AA126 AA135" xr:uid="{00000000-0002-0000-0200-000014000000}">
      <formula1>$CD$247:$CD$248</formula1>
    </dataValidation>
    <dataValidation type="list" allowBlank="1" showInputMessage="1" showErrorMessage="1" sqref="AC9 AC18 AC27 AC36 AC45 AC54 AC63 AC72 AC81 AC90 AC99 AC108 AC117 AC126 AC135" xr:uid="{00000000-0002-0000-0200-000015000000}">
      <formula1>$CD$249:$CD$250</formula1>
    </dataValidation>
    <dataValidation type="whole" allowBlank="1" showInputMessage="1" showErrorMessage="1" promptTitle="Digite el Nivel de Impacto" prompt="El nivel de Impacto se determina de 1 a 5 en donde:_x000a_Para el Riesgo de Corrupcion se mide desde: 3_x000a__x000a_5 - Catastrófico_x000a_4 - Mayor_x000a_3 - Moderado_x000a_2 - Menos_x000a_1 - Insignificante" sqref="I9:I17" xr:uid="{00000000-0002-0000-0200-000016000000}">
      <formula1>1</formula1>
      <formula2>5</formula2>
    </dataValidation>
    <dataValidation type="whole" allowBlank="1" showInputMessage="1" showErrorMessage="1" promptTitle="Digite el Nivel de Impacto" prompt="El nivel de Impacto se determina de 1 a 5 en donde,_x000a_Para el Riesgo de Corrupcion se DEBE calificar dese 3:_x000a__x000a_5 - Catastrófico_x000a_4 - Mayor_x000a_3 - Moderado_x000a_2 - Menos_x000a_1 - Insignificante" sqref="I18:I125" xr:uid="{00000000-0002-0000-0200-000017000000}">
      <formula1>1</formula1>
      <formula2>5</formula2>
    </dataValidation>
  </dataValidations>
  <pageMargins left="0.70866141732283472" right="0.70866141732283472" top="0.74803149606299213" bottom="0.74803149606299213" header="0.31496062992125984" footer="0.31496062992125984"/>
  <pageSetup paperSize="5" scale="17" orientation="landscape" r:id="rId1"/>
  <colBreaks count="1" manualBreakCount="1">
    <brk id="3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rgb="FFFFFF00"/>
  </sheetPr>
  <dimension ref="B2:AO60"/>
  <sheetViews>
    <sheetView view="pageBreakPreview" zoomScale="50" zoomScaleNormal="70" zoomScaleSheetLayoutView="50" workbookViewId="0">
      <selection activeCell="L8" sqref="L8"/>
    </sheetView>
  </sheetViews>
  <sheetFormatPr baseColWidth="10" defaultRowHeight="14.4" x14ac:dyDescent="0.3"/>
  <cols>
    <col min="1" max="1" width="2.77734375" customWidth="1"/>
    <col min="2" max="2" width="3.5546875" customWidth="1"/>
    <col min="4" max="4" width="21.77734375" customWidth="1"/>
    <col min="5" max="5" width="10.44140625" customWidth="1"/>
    <col min="6" max="6" width="9.21875" customWidth="1"/>
    <col min="7" max="7" width="6.5546875" customWidth="1"/>
    <col min="8" max="8" width="8.5546875" customWidth="1"/>
    <col min="9" max="9" width="7.77734375" customWidth="1"/>
    <col min="10" max="10" width="9.21875" customWidth="1"/>
    <col min="11" max="11" width="7.77734375" customWidth="1"/>
    <col min="12" max="12" width="8.44140625" customWidth="1"/>
    <col min="13" max="14" width="7.77734375" customWidth="1"/>
    <col min="15" max="16" width="9.5546875" customWidth="1"/>
    <col min="17" max="17" width="20.109375" customWidth="1"/>
    <col min="18" max="18" width="8.5546875" customWidth="1"/>
    <col min="19" max="19" width="8.44140625" customWidth="1"/>
    <col min="20" max="20" width="22.77734375" customWidth="1"/>
    <col min="21" max="21" width="17.21875" customWidth="1"/>
    <col min="22" max="22" width="19.21875" customWidth="1"/>
    <col min="25" max="25" width="18.77734375" customWidth="1"/>
    <col min="26" max="26" width="23.77734375" customWidth="1"/>
    <col min="27" max="27" width="25.21875" customWidth="1"/>
    <col min="35" max="37" width="11.44140625" hidden="1" customWidth="1"/>
  </cols>
  <sheetData>
    <row r="2" spans="2:41" ht="18" x14ac:dyDescent="0.35">
      <c r="C2" s="604" t="s">
        <v>24</v>
      </c>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16"/>
      <c r="AE2" s="16"/>
      <c r="AF2" s="16"/>
      <c r="AG2" s="16"/>
      <c r="AH2" s="16"/>
      <c r="AI2" s="16"/>
      <c r="AJ2" s="16"/>
      <c r="AK2" s="16"/>
      <c r="AL2" s="16"/>
      <c r="AM2" s="16"/>
      <c r="AN2" s="16"/>
      <c r="AO2" s="16"/>
    </row>
    <row r="3" spans="2:41" ht="17.399999999999999" x14ac:dyDescent="0.35">
      <c r="E3" s="606">
        <v>1</v>
      </c>
      <c r="F3" s="606"/>
      <c r="G3" s="606"/>
      <c r="H3" s="606"/>
      <c r="I3" s="606"/>
      <c r="J3" s="606">
        <v>2</v>
      </c>
      <c r="K3" s="606"/>
      <c r="L3" s="606"/>
      <c r="M3" s="606"/>
      <c r="N3" s="606"/>
      <c r="O3" s="606">
        <v>3</v>
      </c>
      <c r="P3" s="606"/>
      <c r="Q3" s="606"/>
      <c r="R3" s="606"/>
      <c r="S3" s="606"/>
      <c r="T3" s="606">
        <v>4</v>
      </c>
      <c r="U3" s="606"/>
      <c r="V3" s="606"/>
      <c r="W3" s="606"/>
      <c r="X3" s="606"/>
      <c r="Y3" s="606">
        <v>5</v>
      </c>
      <c r="Z3" s="606"/>
      <c r="AA3" s="606"/>
      <c r="AB3" s="606"/>
      <c r="AC3" s="606"/>
    </row>
    <row r="4" spans="2:41" ht="17.399999999999999" x14ac:dyDescent="0.35">
      <c r="C4" s="610"/>
      <c r="D4" s="610"/>
      <c r="E4" s="606" t="s">
        <v>69</v>
      </c>
      <c r="F4" s="606"/>
      <c r="G4" s="606"/>
      <c r="H4" s="606"/>
      <c r="I4" s="606"/>
      <c r="J4" s="606" t="s">
        <v>70</v>
      </c>
      <c r="K4" s="606"/>
      <c r="L4" s="606"/>
      <c r="M4" s="606"/>
      <c r="N4" s="606"/>
      <c r="O4" s="606" t="s">
        <v>66</v>
      </c>
      <c r="P4" s="606"/>
      <c r="Q4" s="606"/>
      <c r="R4" s="606"/>
      <c r="S4" s="606"/>
      <c r="T4" s="606" t="s">
        <v>71</v>
      </c>
      <c r="U4" s="606"/>
      <c r="V4" s="606"/>
      <c r="W4" s="606"/>
      <c r="X4" s="606"/>
      <c r="Y4" s="606" t="s">
        <v>72</v>
      </c>
      <c r="Z4" s="606"/>
      <c r="AA4" s="606"/>
      <c r="AB4" s="606"/>
      <c r="AC4" s="606"/>
    </row>
    <row r="5" spans="2:41" ht="18.600000000000001" thickBot="1" x14ac:dyDescent="0.4">
      <c r="C5" s="612"/>
      <c r="D5" s="612"/>
    </row>
    <row r="6" spans="2:41" ht="39.75" customHeight="1" x14ac:dyDescent="0.3">
      <c r="B6" s="605" t="s">
        <v>23</v>
      </c>
      <c r="E6" s="58" t="str">
        <f>IF(CONCATENATE(C$7,E$3)=Matriz!$H$9,CONCATENATE(Matriz!A9," - P1 I1"),"")</f>
        <v/>
      </c>
      <c r="F6" s="59" t="str">
        <f>IF(CONCATENATE(C$7,E$3)=Matriz!$H$54,CONCATENATE(Matriz!A54," - P1 I1"),"")</f>
        <v/>
      </c>
      <c r="G6" s="59" t="str">
        <f>IF(CONCATENATE(C$7,E$3)=Matriz!$H$99,CONCATENATE(Matriz!A99," - P1 I1"),"")</f>
        <v/>
      </c>
      <c r="H6" s="59" t="str">
        <f>IF(CONCATENATE(C$7,E$3)=Matriz!$H$144,CONCATENATE(Matriz!A144," - P1 I1"),"")</f>
        <v/>
      </c>
      <c r="I6" s="59" t="str">
        <f>IF(CONCATENATE(C$7,E$3)=Matriz!$H$189,CONCATENATE(Matriz!A189," - P1 I1"),"")</f>
        <v/>
      </c>
      <c r="J6" s="58" t="str">
        <f>IF(CONCATENATE(C$7,J$3)=Matriz!$H$9,CONCATENATE(Matriz!A9," - P1 I2"),"")</f>
        <v/>
      </c>
      <c r="K6" s="59" t="str">
        <f>IF(CONCATENATE(C$7,J$3)=Matriz!$H$54,CONCATENATE(Matriz!A54," - P1 I2"),"")</f>
        <v/>
      </c>
      <c r="L6" s="59" t="str">
        <f>IF(CONCATENATE(C$7,J$3)=Matriz!$H$99,CONCATENATE(Matriz!A99," - P1 I2"),"")</f>
        <v/>
      </c>
      <c r="M6" s="59" t="str">
        <f>IF(CONCATENATE(C$7,J$3)=Matriz!$H$144,CONCATENATE(Matriz!A144," - P1 I2"),"")</f>
        <v/>
      </c>
      <c r="N6" s="60" t="str">
        <f>IF(CONCATENATE(C$7,J$3)=Matriz!$H$189,CONCATENATE(Matriz!A189," - P1 I2"),"")</f>
        <v/>
      </c>
      <c r="O6" s="101" t="str">
        <f>IF(CONCATENATE(C$7,O$3)=Matriz!$H$9,CONCATENATE(Matriz!A9," - P1 I3"),"")</f>
        <v/>
      </c>
      <c r="P6" s="70" t="str">
        <f>IF(CONCATENATE(C$7,O$3)=Matriz!$H$54,CONCATENATE(Matriz!A54," - P1 I3"),"")</f>
        <v/>
      </c>
      <c r="Q6" s="70" t="str">
        <f>IF(CONCATENATE(C$7,O$3)=Matriz!$H$99,CONCATENATE(Matriz!A99," - P1 I3"),"")</f>
        <v/>
      </c>
      <c r="R6" s="70" t="str">
        <f>IF(CONCATENATE(C$7,O$3)=Matriz!$H$144,CONCATENATE(Matriz!A144," - P1 I3"),"")</f>
        <v/>
      </c>
      <c r="S6" s="71" t="str">
        <f>IF(CONCATENATE(C$7,O$3)=Matriz!$H$189,CONCATENATE(Matriz!A189," - P1 I3"),"")</f>
        <v/>
      </c>
      <c r="T6" s="69" t="str">
        <f>IF(CONCATENATE(C$7,T$3)=Matriz!$H$9,CONCATENATE(Matriz!A9," - P1 I4"),"")</f>
        <v/>
      </c>
      <c r="U6" s="70" t="str">
        <f>IF(CONCATENATE(C$7,T$3)=Matriz!$H$54,CONCATENATE(Matriz!A54," - P1 I4"),"")</f>
        <v/>
      </c>
      <c r="V6" s="70" t="str">
        <f>IF(CONCATENATE(C$7,T$3)=Matriz!$H$99,CONCATENATE(Matriz!A99," - P1 I4"),"")</f>
        <v/>
      </c>
      <c r="W6" s="70" t="str">
        <f>IF(CONCATENATE(C$7,T$3)=Matriz!$H$144,CONCATENATE(Matriz!A144," - P1 I4"),"")</f>
        <v/>
      </c>
      <c r="X6" s="71" t="str">
        <f>IF(CONCATENATE(C$7,T$3)=Matriz!$H$189,CONCATENATE(Matriz!A189," - P1 I4"),"")</f>
        <v/>
      </c>
      <c r="Y6" s="69" t="str">
        <f>IF(CONCATENATE(C$7,Y$3)=Matriz!$H$9,CONCATENATE(Matriz!A9," - P1 I5"),"")</f>
        <v/>
      </c>
      <c r="Z6" s="70" t="str">
        <f>IF(CONCATENATE(C$7,Y$3)=Matriz!$H$54,CONCATENATE(Matriz!A54," - P1 I5"),"")</f>
        <v/>
      </c>
      <c r="AA6" s="70" t="str">
        <f>IF(CONCATENATE(C$7,Y$3)=Matriz!$H$99,CONCATENATE(Matriz!A99," - P1 I5"),"")</f>
        <v/>
      </c>
      <c r="AB6" s="70" t="str">
        <f>IF(CONCATENATE(C$7,Y$3)=Matriz!$H$144,CONCATENATE(Matriz!A144," - P1 I5"),"")</f>
        <v/>
      </c>
      <c r="AC6" s="79" t="str">
        <f>IF(CONCATENATE(C$7,Y$3)=Matriz!$H$189,CONCATENATE(Matriz!A189," - P1 I5"),"")</f>
        <v/>
      </c>
      <c r="AI6" s="81">
        <v>9</v>
      </c>
      <c r="AJ6" s="81">
        <v>1</v>
      </c>
      <c r="AK6" s="81">
        <f>AJ6*AI6</f>
        <v>9</v>
      </c>
    </row>
    <row r="7" spans="2:41" ht="39.75" customHeight="1" x14ac:dyDescent="0.3">
      <c r="B7" s="605"/>
      <c r="C7" s="608">
        <v>5</v>
      </c>
      <c r="D7" s="608" t="s">
        <v>68</v>
      </c>
      <c r="E7" s="61" t="str">
        <f>IF(CONCATENATE(C$7,E$3)=Matriz!$H$18,CONCATENATE(Matriz!A18," - P1 I1"),"")</f>
        <v/>
      </c>
      <c r="F7" s="34" t="str">
        <f>IF(CONCATENATE(C$7,E$3)=Matriz!$H$63,CONCATENATE(Matriz!A63," - P1 I1"),"")</f>
        <v/>
      </c>
      <c r="G7" s="31" t="str">
        <f>IF(CONCATENATE(C$7,E$3)=Matriz!$H$108,CONCATENATE(Matriz!A108," - P1 I1"),"")</f>
        <v/>
      </c>
      <c r="H7" s="31" t="str">
        <f>IF(CONCATENATE(C$7,E$3)=Matriz!$H$153,CONCATENATE(Matriz!A153," - P1 I1"),"")</f>
        <v/>
      </c>
      <c r="I7" s="31" t="str">
        <f>IF(CONCATENATE(C$7,E$3)=Matriz!$H$198,CONCATENATE(Matriz!A198," - P1 I1"),"")</f>
        <v/>
      </c>
      <c r="J7" s="100" t="str">
        <f>IF(CONCATENATE(C$7,J$3)=Matriz!$H$18,CONCATENATE(Matriz!A18," - P1 I2"),"")</f>
        <v/>
      </c>
      <c r="K7" s="31" t="str">
        <f>IF(CONCATENATE(C$7,J$3)=Matriz!$H$63,CONCATENATE(Matriz!A63," - P1 I2"),"")</f>
        <v/>
      </c>
      <c r="L7" s="31" t="str">
        <f>IF(CONCATENATE(C$7,J$3)=Matriz!$H$108,CONCATENATE(Matriz!A108," - P1 I2"),"")</f>
        <v/>
      </c>
      <c r="M7" s="31" t="str">
        <f>IF(CONCATENATE(C$7,J$3)=Matriz!$H$153,CONCATENATE(Matriz!A153," - P1 I2"),"")</f>
        <v/>
      </c>
      <c r="N7" s="62" t="str">
        <f>IF(CONCATENATE(C$7,J$3)=Matriz!$H$198,CONCATENATE(Matriz!A198," - P1 I2"),"")</f>
        <v/>
      </c>
      <c r="O7" s="72" t="str">
        <f>IF(CONCATENATE(C$7,O$3)=Matriz!$H$18,CONCATENATE(Matriz!A18," - P1 I3"),"")</f>
        <v/>
      </c>
      <c r="P7" s="32" t="str">
        <f>IF(CONCATENATE(C$7,O$3)=Matriz!$H$63,CONCATENATE(Matriz!A63," - P1 I3"),"")</f>
        <v/>
      </c>
      <c r="Q7" s="32" t="str">
        <f>IF(CONCATENATE(C$7,O$3)=Matriz!$H$108,CONCATENATE(Matriz!A108," - P1 I3"),"")</f>
        <v/>
      </c>
      <c r="R7" s="32" t="str">
        <f>IF(CONCATENATE(C$7,O$3)=Matriz!$H$153,CONCATENATE(Matriz!A153," - P1 I3"),"")</f>
        <v/>
      </c>
      <c r="S7" s="73" t="str">
        <f>IF(CONCATENATE(C$7,O$3)=Matriz!$H$198,CONCATENATE(Matriz!A198," - P1 I3"),"")</f>
        <v/>
      </c>
      <c r="T7" s="72" t="str">
        <f>IF(CONCATENATE(C$7,T$3)=Matriz!$H$18,CONCATENATE(Matriz!A18," - P1 I4"),"")</f>
        <v/>
      </c>
      <c r="U7" s="32" t="str">
        <f>IF(CONCATENATE(C$7,T$3)=Matriz!$H$63,CONCATENATE(Matriz!A63," - P1 I4"),"")</f>
        <v/>
      </c>
      <c r="V7" s="32" t="str">
        <f>IF(CONCATENATE(C$7,T$3)=Matriz!$H$108,CONCATENATE(Matriz!A108," - P1 I4"),"")</f>
        <v/>
      </c>
      <c r="W7" s="32" t="str">
        <f>IF(CONCATENATE(C$7,T$3)=Matriz!$H$153,CONCATENATE(Matriz!A153," - P1 I4"),"")</f>
        <v/>
      </c>
      <c r="X7" s="73" t="str">
        <f>IF(CONCATENATE(C$7,T$3)=Matriz!$H$198,CONCATENATE(Matriz!A198," - P1 I4"),"")</f>
        <v/>
      </c>
      <c r="Y7" s="72" t="str">
        <f>IF(CONCATENATE(C$7,Y$3)=Matriz!$H$18,CONCATENATE(Matriz!A18," - P1 I5"),"")</f>
        <v/>
      </c>
      <c r="Z7" s="32" t="str">
        <f>IF(CONCATENATE(C$7,Y$3)=Matriz!$H$63,CONCATENATE(Matriz!A63," - P1 I5"),"")</f>
        <v/>
      </c>
      <c r="AA7" s="32" t="str">
        <f>IF(CONCATENATE(C$7,Y$3)=Matriz!$H$108,CONCATENATE(Matriz!A108," - P1 I5"),"")</f>
        <v/>
      </c>
      <c r="AB7" s="32" t="str">
        <f>IF(CONCATENATE(C$7,Y$3)=Matriz!$H$153,CONCATENATE(Matriz!A153," - P1 I5"),"")</f>
        <v/>
      </c>
      <c r="AC7" s="80" t="str">
        <f>IF(CONCATENATE(C$7,Y$3)=Matriz!$H$198,CONCATENATE(Matriz!A198," - P1 I5"),"")</f>
        <v/>
      </c>
      <c r="AI7" s="81">
        <v>9</v>
      </c>
      <c r="AJ7" s="81">
        <v>2</v>
      </c>
      <c r="AK7" s="81">
        <f t="shared" ref="AK7:AK13" si="0">AJ7*AI7</f>
        <v>18</v>
      </c>
    </row>
    <row r="8" spans="2:41" ht="39.75" customHeight="1" x14ac:dyDescent="0.3">
      <c r="B8" s="605"/>
      <c r="C8" s="608"/>
      <c r="D8" s="608"/>
      <c r="E8" s="61" t="str">
        <f>IF(CONCATENATE(C$7,E$3)=Matriz!$H$27,CONCATENATE(Matriz!A27," - P1 I1"),"")</f>
        <v/>
      </c>
      <c r="F8" s="34" t="str">
        <f>IF(CONCATENATE(C$7,E$3)=Matriz!$H$72,CONCATENATE(Matriz!A72," - P1 I1"),"")</f>
        <v/>
      </c>
      <c r="G8" s="34" t="str">
        <f>IF(CONCATENATE(C$7,E$3)=Matriz!$H$117,CONCATENATE(Matriz!A117," - P1 I1"),"")</f>
        <v/>
      </c>
      <c r="H8" s="34" t="str">
        <f>IF(CONCATENATE(C$7,E$3)=Matriz!$H$162,CONCATENATE(Matriz!A162," - P1 I1"),"")</f>
        <v/>
      </c>
      <c r="I8" s="31" t="str">
        <f>IF(CONCATENATE(C$7,E$3)=Matriz!$H$207,CONCATENATE(Matriz!A207," - P1 I1"),"")</f>
        <v/>
      </c>
      <c r="J8" s="61" t="str">
        <f>IF(CONCATENATE(C$7,J$3)=Matriz!$H$27,CONCATENATE(Matriz!A27," - P1 I2"),"")</f>
        <v/>
      </c>
      <c r="K8" s="34" t="str">
        <f>IF(CONCATENATE(C$7,J$3)=Matriz!$H$72,CONCATENATE(Matriz!A72," - P1 I2"),"")</f>
        <v/>
      </c>
      <c r="L8" s="34" t="str">
        <f>IF(CONCATENATE(C$7,J$3)=Matriz!$H$117,CONCATENATE(Matriz!A117," - P1 I2"),"")</f>
        <v/>
      </c>
      <c r="M8" s="34" t="str">
        <f>IF(CONCATENATE(C$7,J$3)=Matriz!$H$162,CONCATENATE(Matriz!A162," - P1 I2"),"")</f>
        <v/>
      </c>
      <c r="N8" s="78" t="str">
        <f>IF(CONCATENATE(C$7,J$3)=Matriz!$H$207,CONCATENATE(Matriz!A207," - P1 I2"),"")</f>
        <v/>
      </c>
      <c r="O8" s="72" t="str">
        <f>IF(CONCATENATE(C$7,O$3)=Matriz!$H$27,CONCATENATE(Matriz!A27," - P1 I3"),"")</f>
        <v/>
      </c>
      <c r="P8" s="35" t="str">
        <f>IF(CONCATENATE(C$7,O$3)=Matriz!$H$72,CONCATENATE(Matriz!A72," - P1 I3"),"")</f>
        <v/>
      </c>
      <c r="Q8" s="35" t="str">
        <f>IF(CONCATENATE(C$7,O$3)=Matriz!$H$117,CONCATENATE(Matriz!A117," - P1 I3"),"")</f>
        <v/>
      </c>
      <c r="R8" s="35" t="str">
        <f>IF(CONCATENATE(C$7,O$3)=Matriz!$H$162,CONCATENATE(Matriz!A162," - P1 I3"),"")</f>
        <v/>
      </c>
      <c r="S8" s="73" t="str">
        <f>IF(CONCATENATE(C$7,O$3)=Matriz!$H$207,CONCATENATE(Matriz!A207," - P1 I3"),"")</f>
        <v/>
      </c>
      <c r="T8" s="72" t="str">
        <f>IF(CONCATENATE(C$7,T$3)=Matriz!$H$27,CONCATENATE(Matriz!A27," - P1 I4"),"")</f>
        <v/>
      </c>
      <c r="U8" s="35" t="str">
        <f>IF(CONCATENATE(C$7,T$3)=Matriz!$H$72,CONCATENATE(Matriz!A72," - P1 I4"),"")</f>
        <v/>
      </c>
      <c r="V8" s="35" t="str">
        <f>IF(CONCATENATE(C$7,T$3)=Matriz!$H$117,CONCATENATE(Matriz!A117," - P1 I4"),"")</f>
        <v/>
      </c>
      <c r="W8" s="35" t="str">
        <f>IF(CONCATENATE(C$7,T$3)=Matriz!$H$162,CONCATENATE(Matriz!A162," - P1 I4"),"")</f>
        <v/>
      </c>
      <c r="X8" s="73" t="str">
        <f>IF(CONCATENATE(C$7,T$3)=Matriz!$H$207,CONCATENATE(Matriz!A207," - P1 I4"),"")</f>
        <v/>
      </c>
      <c r="Y8" s="72" t="str">
        <f>IF(CONCATENATE(C$7,Y$3)=Matriz!$H$27,CONCATENATE(Matriz!A27," - P1 I5"),"")</f>
        <v/>
      </c>
      <c r="Z8" s="35" t="str">
        <f>IF(CONCATENATE(C$7,Y$3)=Matriz!$H$72,CONCATENATE(Matriz!A72," - P1 I5"),"")</f>
        <v/>
      </c>
      <c r="AA8" s="35" t="str">
        <f>IF(CONCATENATE(C$7,Y$3)=Matriz!$H$117,CONCATENATE(Matriz!A117," - P1 I5"),"")</f>
        <v/>
      </c>
      <c r="AB8" s="35" t="str">
        <f>IF(CONCATENATE(C$7,Y$3)=Matriz!$H$162,CONCATENATE(Matriz!A162," - P1 I5"),"")</f>
        <v/>
      </c>
      <c r="AC8" s="80" t="str">
        <f>IF(CONCATENATE(C$7,Y$3)=Matriz!$H$207,CONCATENATE(Matriz!A207," - P1 I5"),"")</f>
        <v/>
      </c>
      <c r="AI8" s="81">
        <v>9</v>
      </c>
      <c r="AJ8" s="81">
        <v>3</v>
      </c>
      <c r="AK8" s="81">
        <f t="shared" si="0"/>
        <v>27</v>
      </c>
    </row>
    <row r="9" spans="2:41" ht="39.75" customHeight="1" x14ac:dyDescent="0.3">
      <c r="B9" s="605"/>
      <c r="C9" s="608"/>
      <c r="D9" s="608"/>
      <c r="E9" s="61" t="str">
        <f>IF(CONCATENATE(C$7,E$3)=Matriz!$H$36,CONCATENATE(Matriz!A36," - P1 I1"),"")</f>
        <v/>
      </c>
      <c r="F9" s="34" t="str">
        <f>IF(CONCATENATE(C$7,E$3)=Matriz!$H$81,CONCATENATE(Matriz!A81," - P1 I1"),"")</f>
        <v/>
      </c>
      <c r="G9" s="34" t="str">
        <f>IF(CONCATENATE(C$7,E$3)=Matriz!$H$126,CONCATENATE(Matriz!A126," - P1 I1"),"")</f>
        <v/>
      </c>
      <c r="H9" s="34" t="str">
        <f>IF(CONCATENATE(C$7,E$3)=Matriz!$H$171,CONCATENATE(Matriz!A171," - P1 I1"),"")</f>
        <v/>
      </c>
      <c r="I9" s="31" t="str">
        <f>IF(CONCATENATE(C$7,E$3)=Matriz!$H$216,CONCATENATE(Matriz!A216," - P1 I1"),"")</f>
        <v/>
      </c>
      <c r="J9" s="61" t="str">
        <f>IF(CONCATENATE(C$7,J$3)=Matriz!$H$36,CONCATENATE(Matriz!A36," - P1 I2"),"")</f>
        <v/>
      </c>
      <c r="K9" s="34" t="str">
        <f>IF(CONCATENATE(C$7,J$3)=Matriz!$H$81,CONCATENATE(Matriz!A81," - P1 I2"),"")</f>
        <v/>
      </c>
      <c r="L9" s="34" t="str">
        <f>IF(CONCATENATE(C$7,J$3)=Matriz!$H$126,CONCATENATE(Matriz!A126," - P1 I2"),"")</f>
        <v/>
      </c>
      <c r="M9" s="34" t="str">
        <f>IF(CONCATENATE(C$7,J$3)=Matriz!$H$171,CONCATENATE(Matriz!A171," - P1 I2"),"")</f>
        <v/>
      </c>
      <c r="N9" s="78" t="str">
        <f>IF(CONCATENATE(C$7,J$3)=Matriz!$H$216,CONCATENATE(Matriz!A216," - P1 I2"),"")</f>
        <v/>
      </c>
      <c r="O9" s="72" t="str">
        <f>IF(CONCATENATE(C$7,O$3)=Matriz!$H$36,CONCATENATE(Matriz!A36," - P1 I3"),"")</f>
        <v/>
      </c>
      <c r="P9" s="35" t="str">
        <f>IF(CONCATENATE(C$7,O$3)=Matriz!$H$81,CONCATENATE(Matriz!A81," - P1 I3"),"")</f>
        <v/>
      </c>
      <c r="Q9" s="35" t="str">
        <f>IF(CONCATENATE(C$7,O$3)=Matriz!$H$126,CONCATENATE(Matriz!A126," - P1 I3"),"")</f>
        <v/>
      </c>
      <c r="R9" s="35" t="str">
        <f>IF(CONCATENATE(C$7,O$3)=Matriz!$H$171,CONCATENATE(Matriz!A171," - P1 I3"),"")</f>
        <v/>
      </c>
      <c r="S9" s="73" t="str">
        <f>IF(CONCATENATE(C$7,O$3)=Matriz!$H$216,CONCATENATE(Matriz!A216," - P1 I3"),"")</f>
        <v/>
      </c>
      <c r="T9" s="72" t="str">
        <f>IF(CONCATENATE(C$7,T$3)=Matriz!$H$36,CONCATENATE(Matriz!A36," - P1 I4"),"")</f>
        <v/>
      </c>
      <c r="U9" s="35" t="str">
        <f>IF(CONCATENATE(C$7,T$3)=Matriz!$H$81,CONCATENATE(Matriz!A81," - P1 I4"),"")</f>
        <v/>
      </c>
      <c r="V9" s="35" t="str">
        <f>IF(CONCATENATE(C$7,T$3)=Matriz!$H$126,CONCATENATE(Matriz!A126," - P1 I4"),"")</f>
        <v/>
      </c>
      <c r="W9" s="35" t="str">
        <f>IF(CONCATENATE(C$7,T$3)=Matriz!$H$171,CONCATENATE(Matriz!A171," - P1 I4"),"")</f>
        <v/>
      </c>
      <c r="X9" s="73" t="str">
        <f>IF(CONCATENATE(C$7,T$3)=Matriz!$H$216,CONCATENATE(Matriz!A216," - P1 I4"),"")</f>
        <v/>
      </c>
      <c r="Y9" s="72" t="str">
        <f>IF(CONCATENATE(C$7,Y$3)=Matriz!$H$36,CONCATENATE(Matriz!A36," - P1 I5"),"")</f>
        <v/>
      </c>
      <c r="Z9" s="35" t="str">
        <f>IF(CONCATENATE(C$7,Y$3)=Matriz!$H$81,CONCATENATE(Matriz!A81," - P1 I5"),"")</f>
        <v/>
      </c>
      <c r="AA9" s="35" t="str">
        <f>IF(CONCATENATE(C$7,Y$3)=Matriz!$H$126,CONCATENATE(Matriz!A126," - P1 I5"),"")</f>
        <v/>
      </c>
      <c r="AB9" s="35" t="str">
        <f>IF(CONCATENATE(C$7,Y$3)=Matriz!$H$171,CONCATENATE(Matriz!A171," - P1 I5"),"")</f>
        <v/>
      </c>
      <c r="AC9" s="80" t="str">
        <f>IF(CONCATENATE(C$7,Y$3)=Matriz!$H$216,CONCATENATE(Matriz!A216," - P1 I5"),"")</f>
        <v/>
      </c>
      <c r="AI9" s="81">
        <v>9</v>
      </c>
      <c r="AJ9" s="81">
        <v>4</v>
      </c>
      <c r="AK9" s="81">
        <f t="shared" si="0"/>
        <v>36</v>
      </c>
    </row>
    <row r="10" spans="2:41" ht="39.75" customHeight="1" thickBot="1" x14ac:dyDescent="0.35">
      <c r="B10" s="605"/>
      <c r="C10" s="5"/>
      <c r="E10" s="116" t="str">
        <f>IF(CONCATENATE(B$7,D$3)=Matriz!$H$45,CONCATENATE(Matriz!A45," - P1 I1"),"")</f>
        <v/>
      </c>
      <c r="F10" s="31" t="str">
        <f>IF(CONCATENATE(C$7,E$3)=Matriz!$H$90,CONCATENATE(Matriz!A90," - P1 I1"),"")</f>
        <v/>
      </c>
      <c r="G10" s="31" t="str">
        <f>IF(CONCATENATE(C$7,E$3)=Matriz!$H$135,CONCATENATE(Matriz!A135," - P1 I1"),"")</f>
        <v/>
      </c>
      <c r="H10" s="31" t="str">
        <f>IF(CONCATENATE(C$7,E$3)=Matriz!$H$180,CONCATENATE(Matriz!A180," - P1 I1"),"")</f>
        <v/>
      </c>
      <c r="I10" s="31" t="str">
        <f>IF(CONCATENATE(C$7,E$3)=Matriz!$H$225,CONCATENATE(Matriz!A225," - P1 I1"),"")</f>
        <v/>
      </c>
      <c r="J10" s="61" t="str">
        <f>IF(CONCATENATE(C$7,J$3)=Matriz!$H$45,CONCATENATE(Matriz!A45," - P1 I2"),"")</f>
        <v/>
      </c>
      <c r="K10" s="31" t="str">
        <f>IF(CONCATENATE(C$7,J$3)=Matriz!$H$90,CONCATENATE(Matriz!A90," - P1 I2"),"")</f>
        <v/>
      </c>
      <c r="L10" s="31" t="str">
        <f>IF(CONCATENATE(C$7,J$3)=Matriz!$H$135,CONCATENATE(Matriz!A135," - P1 I2"),"")</f>
        <v/>
      </c>
      <c r="M10" s="31" t="str">
        <f>IF(CONCATENATE(C$7,J$3)=Matriz!$H$180,CONCATENATE(Matriz!A180," - P1 I2"),"")</f>
        <v/>
      </c>
      <c r="N10" s="62" t="str">
        <f>IF(CONCATENATE(C$7,J$3)=Matriz!$H$225,CONCATENATE(Matriz!A225," - P1 I2"),"")</f>
        <v/>
      </c>
      <c r="O10" s="74" t="str">
        <f>IF(CONCATENATE(C$7,O$3)=Matriz!$H$45,CONCATENATE(Matriz!A45," - P1 I3"),"")</f>
        <v/>
      </c>
      <c r="P10" s="76" t="str">
        <f>IF(CONCATENATE(C$7,O$3)=Matriz!$H$90,CONCATENATE(Matriz!A90," - P1 I3"),"")</f>
        <v/>
      </c>
      <c r="Q10" s="76" t="str">
        <f>IF(CONCATENATE(C$7,O$3)=Matriz!$H$135,CONCATENATE(Matriz!A135," - P1 I3"),"")</f>
        <v/>
      </c>
      <c r="R10" s="76" t="str">
        <f>IF(CONCATENATE(C$7,O$3)=Matriz!$H$180,CONCATENATE(Matriz!A180," - P1 I3"),"")</f>
        <v/>
      </c>
      <c r="S10" s="77" t="str">
        <f>IF(CONCATENATE(C$7,O$3)=Matriz!$H$225,CONCATENATE(Matriz!A225," - P1 I3"),"")</f>
        <v/>
      </c>
      <c r="T10" s="74" t="str">
        <f>IF(CONCATENATE(C$7,T$3)=Matriz!$H$45,CONCATENATE(Matriz!A45," - P1 I4"),"")</f>
        <v/>
      </c>
      <c r="U10" s="76" t="str">
        <f>IF(CONCATENATE(C$7,T$3)=Matriz!$H$90,CONCATENATE(Matriz!A90," - P1 I4"),"")</f>
        <v/>
      </c>
      <c r="V10" s="76" t="str">
        <f>IF(CONCATENATE(C$7,T$3)=Matriz!$H$135,CONCATENATE(Matriz!A135," - P1 I4"),"")</f>
        <v/>
      </c>
      <c r="W10" s="76" t="str">
        <f>IF(CONCATENATE(C$7,T$3)=Matriz!$H$180,CONCATENATE(Matriz!A180," - P1 I4"),"")</f>
        <v/>
      </c>
      <c r="X10" s="77" t="str">
        <f>IF(CONCATENATE(C$7,T$3)=Matriz!$H$225,CONCATENATE(Matriz!A225," - P1 I4"),"")</f>
        <v/>
      </c>
      <c r="Y10" s="74" t="str">
        <f>IF(CONCATENATE(C$7,Y$3)=Matriz!$H$45,CONCATENATE(Matriz!A45," - P1 I5"),"")</f>
        <v/>
      </c>
      <c r="Z10" s="76" t="str">
        <f>IF(CONCATENATE(C$7,Y$3)=Matriz!$H$90,CONCATENATE(Matriz!A90," - P1 I5"),"")</f>
        <v/>
      </c>
      <c r="AA10" s="76" t="str">
        <f>IF(CONCATENATE(C$7,Y$3)=Matriz!$H$135,CONCATENATE(Matriz!A135," - P1 I5"),"")</f>
        <v/>
      </c>
      <c r="AB10" s="76" t="str">
        <f>IF(CONCATENATE(C$7,Y$3)=Matriz!$H$180,CONCATENATE(Matriz!A180," - P1 I5"),"")</f>
        <v/>
      </c>
      <c r="AC10" s="75" t="str">
        <f>IF(CONCATENATE(C$7,Y$3)=Matriz!$H$225,CONCATENATE(Matriz!A225," - P1 I5"),"")</f>
        <v/>
      </c>
      <c r="AI10" s="81">
        <v>9</v>
      </c>
      <c r="AJ10" s="81">
        <v>5</v>
      </c>
      <c r="AK10" s="81">
        <f t="shared" si="0"/>
        <v>45</v>
      </c>
    </row>
    <row r="11" spans="2:41" ht="39.75" customHeight="1" x14ac:dyDescent="0.3">
      <c r="B11" s="605"/>
      <c r="E11" s="50" t="str">
        <f>IF(CONCATENATE(C$12,E$3)=Matriz!$H$9,CONCATENATE(Matriz!A9," - P2 I1"),"")</f>
        <v/>
      </c>
      <c r="F11" s="51" t="str">
        <f>IF(CONCATENATE(C$12,E$3)=Matriz!$H$54,CONCATENATE(Matriz!A54," - P2 I1"),"")</f>
        <v/>
      </c>
      <c r="G11" s="51" t="str">
        <f>IF(CONCATENATE(C$12,E$3)=Matriz!$H$99,CONCATENATE(Matriz!A99," - P2 I1"),"")</f>
        <v/>
      </c>
      <c r="H11" s="51" t="str">
        <f>IF(CONCATENATE(C$12,E$3)=Matriz!$H$144,CONCATENATE(Matriz!A144," - P2 I1"),"")</f>
        <v/>
      </c>
      <c r="I11" s="51" t="str">
        <f>IF(CONCATENATE(C$12,E$3)=Matriz!$H$189,CONCATENATE(Matriz!A189," - P2 I1"),"")</f>
        <v/>
      </c>
      <c r="J11" s="58" t="str">
        <f>IF(CONCATENATE(C$12,J$3)=Matriz!$H$9,CONCATENATE(Matriz!A9," - P2 I2"),"")</f>
        <v/>
      </c>
      <c r="K11" s="59" t="str">
        <f>IF(CONCATENATE(C$12,J$3)=Matriz!$H$54,CONCATENATE(Matriz!A54," - P2 I2"),"")</f>
        <v/>
      </c>
      <c r="L11" s="59" t="str">
        <f>IF(CONCATENATE(C$12,J$3)=Matriz!$H$99,CONCATENATE(Matriz!A99," - P2 I2"),"")</f>
        <v/>
      </c>
      <c r="M11" s="59" t="str">
        <f>IF(CONCATENATE(C$12,J$3)=Matriz!$H$144,CONCATENATE(Matriz!A144," - P2 I2"),"")</f>
        <v/>
      </c>
      <c r="N11" s="60" t="str">
        <f>IF(CONCATENATE(C$12,J$3)=Matriz!$H$189,CONCATENATE(Matriz!A189," - P2 I2"),"")</f>
        <v/>
      </c>
      <c r="O11" s="58" t="str">
        <f>IF(CONCATENATE(C$12,O$3)=Matriz!$H$9,CONCATENATE(Matriz!A9," - P2 I3"),"")</f>
        <v/>
      </c>
      <c r="P11" s="59" t="str">
        <f>IF(CONCATENATE(C$12,O$3)=Matriz!$H$54,CONCATENATE(Matriz!A54," - P2 I3"),"")</f>
        <v/>
      </c>
      <c r="Q11" s="59" t="str">
        <f>IF(CONCATENATE(C$12,O$3)=Matriz!$H$99,CONCATENATE(Matriz!A99," - P2 I3"),"")</f>
        <v/>
      </c>
      <c r="R11" s="59" t="str">
        <f>IF(CONCATENATE(C$12,O$3)=Matriz!$H$144,CONCATENATE(Matriz!A144," - P2 I3"),"")</f>
        <v/>
      </c>
      <c r="S11" s="60" t="str">
        <f>IF(CONCATENATE(C$12,O$3)=Matriz!$H$189,CONCATENATE(Matriz!A189," - P2 I3"),"")</f>
        <v/>
      </c>
      <c r="T11" s="69" t="str">
        <f>IF(CONCATENATE(C$12,T$3)=Matriz!$H$9,CONCATENATE(Matriz!A9," - P2 I4"),"")</f>
        <v/>
      </c>
      <c r="U11" s="70" t="str">
        <f>IF(CONCATENATE(C$12,T$3)=Matriz!$H$45,CONCATENATE(Matriz!A45," - P2 I4"),"")</f>
        <v/>
      </c>
      <c r="V11" s="70"/>
      <c r="W11" s="70"/>
      <c r="X11" s="71" t="str">
        <f>IF(CONCATENATE(C$12,T$3)=Matriz!$H$81,CONCATENATE(Matriz!A81," - P2 I4"),"")</f>
        <v/>
      </c>
      <c r="Y11" s="69" t="str">
        <f>IF(CONCATENATE(C$12,Y$3)=Matriz!$H$9,CONCATENATE(Matriz!A9," - P2 I5"),"")</f>
        <v/>
      </c>
      <c r="Z11" s="70" t="str">
        <f>IF(CONCATENATE(C$12,Y$3)=Matriz!$H$54,CONCATENATE(Matriz!A54," - P2 I5"),"")</f>
        <v/>
      </c>
      <c r="AA11" s="70" t="str">
        <f>IF(CONCATENATE(C$12,Y$3)=Matriz!$H$99,CONCATENATE(Matriz!A99," - P2 I5"),"")</f>
        <v/>
      </c>
      <c r="AB11" s="70" t="str">
        <f>IF(CONCATENATE(C$12,Y$3)=Matriz!$H$144,CONCATENATE(Matriz!A144," - P2 I5"),"")</f>
        <v/>
      </c>
      <c r="AC11" s="79" t="str">
        <f>IF(CONCATENATE(C$12,Y$3)=Matriz!$H$189,CONCATENATE(Matriz!A189," - P2 I5"),"")</f>
        <v/>
      </c>
      <c r="AI11" s="81">
        <v>9</v>
      </c>
      <c r="AJ11" s="81">
        <v>6</v>
      </c>
      <c r="AK11" s="81">
        <f t="shared" si="0"/>
        <v>54</v>
      </c>
    </row>
    <row r="12" spans="2:41" ht="39.75" customHeight="1" x14ac:dyDescent="0.3">
      <c r="B12" s="605"/>
      <c r="C12" s="608">
        <v>4</v>
      </c>
      <c r="D12" s="607" t="s">
        <v>67</v>
      </c>
      <c r="E12" s="53" t="str">
        <f>IF(CONCATENATE(C$12,E$3)=Matriz!$H$18,CONCATENATE(Matriz!A18," - P2 I1"),"")</f>
        <v/>
      </c>
      <c r="F12" s="30" t="str">
        <f>IF(CONCATENATE(C$12,E$3)=Matriz!$H$63,CONCATENATE(Matriz!A63," - P2 I1"),"")</f>
        <v/>
      </c>
      <c r="G12" s="30" t="str">
        <f>IF(CONCATENATE(C$12,E$3)=Matriz!$H$108,CONCATENATE(Matriz!A108," - P2 I1"),"")</f>
        <v/>
      </c>
      <c r="H12" s="30" t="str">
        <f>IF(CONCATENATE(C$12,E$3)=Matriz!$H$153,CONCATENATE(Matriz!A153," - P2 I1"),"")</f>
        <v/>
      </c>
      <c r="I12" s="30" t="str">
        <f>IF(CONCATENATE(C$12,E$3)=Matriz!$H$198,CONCATENATE(Matriz!A198," - P2 I1"),"")</f>
        <v/>
      </c>
      <c r="J12" s="61" t="str">
        <f>IF(CONCATENATE(C$12,J$3)=Matriz!$H$18,CONCATENATE(Matriz!A18," - P2 I2"),"")</f>
        <v/>
      </c>
      <c r="K12" s="31" t="str">
        <f>IF(CONCATENATE(C$12,J$3)=Matriz!$H$63,CONCATENATE(Matriz!A63," - P2 I2"),"")</f>
        <v/>
      </c>
      <c r="L12" s="31" t="str">
        <f>IF(CONCATENATE(C$12,J$3)=Matriz!$H$108,CONCATENATE(Matriz!A108," - P2 I2"),"")</f>
        <v/>
      </c>
      <c r="M12" s="31" t="str">
        <f>IF(CONCATENATE(C$12,J$3)=Matriz!$H$153,CONCATENATE(Matriz!A153," - P2 I2"),"")</f>
        <v/>
      </c>
      <c r="N12" s="62" t="str">
        <f>IF(CONCATENATE(C$12,J$3)=Matriz!$H$198,CONCATENATE(Matriz!A198," - P2 I2"),"")</f>
        <v/>
      </c>
      <c r="O12" s="61" t="str">
        <f>IF(CONCATENATE(C$12,O$3)=Matriz!$H$18,CONCATENATE(Matriz!A18," - P2 I3"),"")</f>
        <v/>
      </c>
      <c r="P12" s="31" t="str">
        <f>IF(CONCATENATE(C$12,O$3)=Matriz!$H$63,CONCATENATE(Matriz!A63," - P2 I3"),"")</f>
        <v/>
      </c>
      <c r="Q12" s="31" t="str">
        <f>IF(CONCATENATE(C$12,O$3)=Matriz!$H$108,CONCATENATE(Matriz!A108," - P2 I3"),"")</f>
        <v/>
      </c>
      <c r="R12" s="31" t="str">
        <f>IF(CONCATENATE(C$12,O$3)=Matriz!$H$153,CONCATENATE(Matriz!A153," - P2 I3"),"")</f>
        <v/>
      </c>
      <c r="S12" s="62" t="str">
        <f>IF(CONCATENATE(C$12,O$3)=Matriz!$H$198,CONCATENATE(Matriz!A198," - P2 I3"),"")</f>
        <v/>
      </c>
      <c r="T12" s="72" t="str">
        <f>IF(CONCATENATE(C$12,T$3)=Matriz!$H$18,CONCATENATE(Matriz!A18," - P2 I4"),"")</f>
        <v/>
      </c>
      <c r="U12" s="32" t="str">
        <f>IF(CONCATENATE(C$12,T$3)=Matriz!$H$54,CONCATENATE(Matriz!A54," - P2 I4"),"")</f>
        <v/>
      </c>
      <c r="V12" s="32"/>
      <c r="W12" s="32"/>
      <c r="X12" s="73" t="str">
        <f>IF(CONCATENATE(C$12,T$3)=Matriz!$H$90,CONCATENATE(Matriz!A90," - P2 I4"),"")</f>
        <v/>
      </c>
      <c r="Y12" s="72" t="str">
        <f>IF(CONCATENATE(C$12,Y$3)=Matriz!$H$18,CONCATENATE(Matriz!A18," - P2 I5"),"")</f>
        <v/>
      </c>
      <c r="Z12" s="32" t="str">
        <f>IF(CONCATENATE(C$12,Y$3)=Matriz!$H$63,CONCATENATE(Matriz!A63," - P2 I5"),"")</f>
        <v/>
      </c>
      <c r="AA12" s="32" t="str">
        <f>IF(CONCATENATE(C$12,Y$3)=Matriz!$H$108,CONCATENATE(Matriz!A108," - P2 I5"),"")</f>
        <v/>
      </c>
      <c r="AB12" s="32" t="str">
        <f>IF(CONCATENATE(C$12,Y$3)=Matriz!$H$153,CONCATENATE(Matriz!A153," - P2 I5"),"")</f>
        <v/>
      </c>
      <c r="AC12" s="80" t="str">
        <f>IF(CONCATENATE(C$12,Y$3)=Matriz!$H$198,CONCATENATE(Matriz!A198," - P2 I5"),"")</f>
        <v/>
      </c>
      <c r="AI12" s="81">
        <v>9</v>
      </c>
      <c r="AJ12" s="81">
        <v>7</v>
      </c>
      <c r="AK12" s="81">
        <f t="shared" si="0"/>
        <v>63</v>
      </c>
    </row>
    <row r="13" spans="2:41" ht="39.75" customHeight="1" x14ac:dyDescent="0.3">
      <c r="B13" s="605"/>
      <c r="C13" s="608"/>
      <c r="D13" s="607"/>
      <c r="E13" s="53" t="str">
        <f>IF(CONCATENATE(C$12,E$3)=Matriz!$H$27,CONCATENATE(Matriz!A27," - P2 I1"),"")</f>
        <v/>
      </c>
      <c r="F13" s="33" t="str">
        <f>IF(CONCATENATE(C$12,E$3)=Matriz!$H$72,CONCATENATE(Matriz!A72," - P2 I1"),"")</f>
        <v/>
      </c>
      <c r="G13" s="33" t="str">
        <f>IF(CONCATENATE(C$12,E$3)=Matriz!$H$117,CONCATENATE(Matriz!A117," - P2 I1"),"")</f>
        <v/>
      </c>
      <c r="H13" s="33" t="str">
        <f>IF(CONCATENATE(C$12,E$3)=Matriz!$H$162,CONCATENATE(Matriz!A162," - P2 I1"),"")</f>
        <v/>
      </c>
      <c r="I13" s="30" t="str">
        <f>IF(CONCATENATE(C$12,E$3)=Matriz!$H$207,CONCATENATE(Matriz!A207," - P2 I1"),"")</f>
        <v/>
      </c>
      <c r="J13" s="61" t="str">
        <f>IF(CONCATENATE(C$12,J$3)=Matriz!$H$27,CONCATENATE(Matriz!A27," - P2 I2"),"")</f>
        <v/>
      </c>
      <c r="K13" s="34" t="str">
        <f>IF(CONCATENATE(C$12,J$3)=Matriz!$H$72,CONCATENATE(Matriz!A72," - P2 I2"),"")</f>
        <v/>
      </c>
      <c r="L13" s="34" t="str">
        <f>IF(CONCATENATE(C$12,J$3)=Matriz!$H$117,CONCATENATE(Matriz!A117," - P2 I2"),"")</f>
        <v/>
      </c>
      <c r="M13" s="34" t="str">
        <f>IF(CONCATENATE(C$12,J$3)=Matriz!$H$162,CONCATENATE(Matriz!A162," - P2 I2"),"")</f>
        <v/>
      </c>
      <c r="N13" s="62" t="str">
        <f>IF(CONCATENATE(C$12,J$3)=Matriz!$H$207,CONCATENATE(Matriz!A207," - P2 I2"),"")</f>
        <v/>
      </c>
      <c r="O13" s="61" t="str">
        <f>IF(CONCATENATE(C$12,O$3)=Matriz!$H$27,CONCATENATE(Matriz!A27," - P2 I3"),"")</f>
        <v/>
      </c>
      <c r="P13" s="34" t="str">
        <f>IF(CONCATENATE(C$12,O$3)=Matriz!$H$72,CONCATENATE(Matriz!A72," - P2 I3"),"")</f>
        <v/>
      </c>
      <c r="Q13" s="34" t="str">
        <f>IF(CONCATENATE(C$12,O$3)=Matriz!$H$117,CONCATENATE(Matriz!A117," - P2 I3"),"")</f>
        <v/>
      </c>
      <c r="R13" s="34" t="str">
        <f>IF(CONCATENATE(C$12,O$3)=Matriz!$H$162,CONCATENATE(Matriz!A162," - P2 I3"),"")</f>
        <v/>
      </c>
      <c r="S13" s="62" t="str">
        <f>IF(CONCATENATE(C$12,O$3)=Matriz!$H$207,CONCATENATE(Matriz!A207," - P2 I3"),"")</f>
        <v/>
      </c>
      <c r="T13" s="72" t="str">
        <f>IF(CONCATENATE(C$12,T$3)=Matriz!$H$27,CONCATENATE(Matriz!A27," - P2 I4"),"")</f>
        <v/>
      </c>
      <c r="U13" s="35" t="str">
        <f>IF(CONCATENATE(C$12,T$3)=Matriz!$H$63,CONCATENATE(Matriz!A63," - P2 I4"),"")</f>
        <v/>
      </c>
      <c r="V13" s="35"/>
      <c r="W13" s="35"/>
      <c r="X13" s="73" t="str">
        <f>IF(CONCATENATE(C$12,T$3)=Matriz!$H$99,CONCATENATE(Matriz!A99," - P2 I4"),"")</f>
        <v/>
      </c>
      <c r="Y13" s="72" t="str">
        <f>IF(CONCATENATE(C$12,Y$3)=Matriz!$H$27,CONCATENATE(Matriz!A27," - P2 I5"),"")</f>
        <v/>
      </c>
      <c r="Z13" s="35" t="str">
        <f>IF(CONCATENATE(C$12,Y$3)=Matriz!$H$72,CONCATENATE(Matriz!A72," - P2 I5"),"")</f>
        <v/>
      </c>
      <c r="AA13" s="35" t="str">
        <f>IF(CONCATENATE(C$12,Y$3)=Matriz!$H$117,CONCATENATE(Matriz!A117," - P2 I5"),"")</f>
        <v/>
      </c>
      <c r="AB13" s="35" t="str">
        <f>IF(CONCATENATE(C$12,Y$3)=Matriz!$H$162,CONCATENATE(Matriz!A162," - P2 I5"),"")</f>
        <v/>
      </c>
      <c r="AC13" s="80" t="str">
        <f>IF(CONCATENATE(C$12,Y$3)=Matriz!$H$207,CONCATENATE(Matriz!A207," - P2 I5"),"")</f>
        <v/>
      </c>
      <c r="AI13" s="81">
        <v>9</v>
      </c>
      <c r="AJ13" s="81">
        <v>8</v>
      </c>
      <c r="AK13" s="81">
        <f t="shared" si="0"/>
        <v>72</v>
      </c>
    </row>
    <row r="14" spans="2:41" ht="39.75" customHeight="1" x14ac:dyDescent="0.3">
      <c r="B14" s="605"/>
      <c r="C14" s="608"/>
      <c r="D14" s="607"/>
      <c r="E14" s="53" t="str">
        <f>IF(CONCATENATE(C$12,E$3)=Matriz!$H$36,CONCATENATE(Matriz!A36," - P2 I1"),"")</f>
        <v/>
      </c>
      <c r="F14" s="33" t="str">
        <f>IF(CONCATENATE(C$12,E$3)=Matriz!$H$81,CONCATENATE(Matriz!A81," - P2 I1"),"")</f>
        <v/>
      </c>
      <c r="G14" s="33" t="str">
        <f>IF(CONCATENATE(C$12,E$3)=Matriz!$H$126,CONCATENATE(Matriz!A126," - P2 I1"),"")</f>
        <v/>
      </c>
      <c r="H14" s="33" t="str">
        <f>IF(CONCATENATE(C$12,E$3)=Matriz!$H$171,CONCATENATE(Matriz!A171," - P2 I1"),"")</f>
        <v/>
      </c>
      <c r="I14" s="30" t="str">
        <f>IF(CONCATENATE(C$12,E$3)=Matriz!$H$216,CONCATENATE(Matriz!A216," - P2 I1"),"")</f>
        <v/>
      </c>
      <c r="J14" s="61" t="str">
        <f>IF(CONCATENATE(C$12,J$3)=Matriz!$H$36,CONCATENATE(Matriz!A36," - P2 I2"),"")</f>
        <v/>
      </c>
      <c r="K14" s="34" t="str">
        <f>IF(CONCATENATE(C$12,J$3)=Matriz!$H$81,CONCATENATE(Matriz!A81," - P2 I2"),"")</f>
        <v/>
      </c>
      <c r="L14" s="34" t="str">
        <f>IF(CONCATENATE(C$12,J$3)=Matriz!$H$126,CONCATENATE(Matriz!A126," - P2 I2"),"")</f>
        <v/>
      </c>
      <c r="M14" s="34" t="str">
        <f>IF(CONCATENATE(C$12,J$3)=Matriz!$H$171,CONCATENATE(Matriz!A171," - P2 I2"),"")</f>
        <v/>
      </c>
      <c r="N14" s="62" t="str">
        <f>IF(CONCATENATE(C$12,J$3)=Matriz!$H$216,CONCATENATE(Matriz!A216," - P2 I2"),"")</f>
        <v/>
      </c>
      <c r="O14" s="61" t="str">
        <f>IF(CONCATENATE(C$12,O$3)=Matriz!$H$36,CONCATENATE(Matriz!A36," - P2 I3"),"")</f>
        <v/>
      </c>
      <c r="P14" s="34" t="str">
        <f>IF(CONCATENATE(C$12,O$3)=Matriz!$H$81,CONCATENATE(Matriz!A81," - P2 I3"),"")</f>
        <v/>
      </c>
      <c r="Q14" s="34" t="str">
        <f>IF(CONCATENATE(C$12,O$3)=Matriz!$H$126,CONCATENATE(Matriz!A126," - P2 I3"),"")</f>
        <v/>
      </c>
      <c r="R14" s="34" t="str">
        <f>IF(CONCATENATE(C$12,O$3)=Matriz!$H$171,CONCATENATE(Matriz!A171," - P2 I3"),"")</f>
        <v/>
      </c>
      <c r="S14" s="62" t="str">
        <f>IF(CONCATENATE(C$12,O$3)=Matriz!$H$216,CONCATENATE(Matriz!A216," - P2 I3"),"")</f>
        <v/>
      </c>
      <c r="T14" s="72"/>
      <c r="U14" s="35"/>
      <c r="V14" s="35"/>
      <c r="W14" s="35"/>
      <c r="X14" s="73"/>
      <c r="Y14" s="72" t="str">
        <f>IF(CONCATENATE(C$12,Y$3)=Matriz!$H$36,CONCATENATE(Matriz!A36," - P2 I5"),"")</f>
        <v/>
      </c>
      <c r="Z14" s="35" t="str">
        <f>IF(CONCATENATE(C$12,Y$3)=Matriz!$H$81,CONCATENATE(Matriz!A81," - P2 I5"),"")</f>
        <v/>
      </c>
      <c r="AA14" s="35" t="str">
        <f>IF(CONCATENATE(C$12,Y$3)=Matriz!$H$126,CONCATENATE(Matriz!A126," - P2 I5"),"")</f>
        <v/>
      </c>
      <c r="AB14" s="35" t="str">
        <f>IF(CONCATENATE(C$12,Y$3)=Matriz!$H$171,CONCATENATE(Matriz!A171," - P2 I5"),"")</f>
        <v/>
      </c>
      <c r="AC14" s="80" t="str">
        <f>IF(CONCATENATE(C$12,Y$3)=Matriz!$H$216,CONCATENATE(Matriz!A216," - P2 I5"),"")</f>
        <v/>
      </c>
      <c r="AI14" s="81">
        <v>9</v>
      </c>
      <c r="AJ14" s="81">
        <v>9</v>
      </c>
      <c r="AK14" s="81">
        <f t="shared" ref="AK14:AK30" si="1">AJ14*AI14</f>
        <v>81</v>
      </c>
    </row>
    <row r="15" spans="2:41" ht="39.75" customHeight="1" thickBot="1" x14ac:dyDescent="0.35">
      <c r="B15" s="605"/>
      <c r="C15" s="5"/>
      <c r="E15" s="53" t="str">
        <f>IF(CONCATENATE(C$12,E$3)=Matriz!$H$45,CONCATENATE(Matriz!A45," - P2 I1"),"")</f>
        <v/>
      </c>
      <c r="F15" s="30" t="str">
        <f>IF(CONCATENATE(C$12,E$3)=Matriz!$H$90,CONCATENATE(Matriz!A90," - P2 I1"),"")</f>
        <v/>
      </c>
      <c r="G15" s="30" t="str">
        <f>IF(CONCATENATE(C$12,E$3)=Matriz!$H$135,CONCATENATE(Matriz!A135," - P2 I1"),"")</f>
        <v/>
      </c>
      <c r="H15" s="30" t="str">
        <f>IF(CONCATENATE(C$12,E$3)=Matriz!$H$180,CONCATENATE(Matriz!A180," - P2 I1"),"")</f>
        <v/>
      </c>
      <c r="I15" s="30" t="str">
        <f>IF(CONCATENATE(C$12,E$3)=Matriz!$H$225,CONCATENATE(Matriz!A225," - P2 I1"),"")</f>
        <v/>
      </c>
      <c r="J15" s="61" t="str">
        <f>IF(CONCATENATE(C$12,J$3)=Matriz!$H$45,CONCATENATE(Matriz!A45," - P2 I2"),"")</f>
        <v/>
      </c>
      <c r="K15" s="31" t="str">
        <f>IF(CONCATENATE(C$12,J$3)=Matriz!$H$90,CONCATENATE(Matriz!A90," - P2 I2"),"")</f>
        <v/>
      </c>
      <c r="L15" s="31" t="str">
        <f>IF(CONCATENATE(C$12,J$3)=Matriz!$H$135,CONCATENATE(Matriz!A135," - P2 I2"),"")</f>
        <v/>
      </c>
      <c r="M15" s="31" t="str">
        <f>IF(CONCATENATE(C$12,J$3)=Matriz!$H$180,CONCATENATE(Matriz!A180," - P2 I2"),"")</f>
        <v/>
      </c>
      <c r="N15" s="62" t="str">
        <f>IF(CONCATENATE(C$12,J$3)=Matriz!$H$225,CONCATENATE(Matriz!A225," - P2 I2"),"")</f>
        <v/>
      </c>
      <c r="O15" s="63" t="str">
        <f>IF(CONCATENATE(C$12,O$3)=Matriz!$H$45,CONCATENATE(Matriz!A45," - P2 I3"),"")</f>
        <v/>
      </c>
      <c r="P15" s="66" t="str">
        <f>IF(CONCATENATE(C$12,O$3)=Matriz!$H$90,CONCATENATE(Matriz!A90," - P2 I3"),"")</f>
        <v/>
      </c>
      <c r="Q15" s="66" t="str">
        <f>IF(CONCATENATE(C$12,O$3)=Matriz!$H$135,CONCATENATE(Matriz!A135," - P2 I3"),"")</f>
        <v/>
      </c>
      <c r="R15" s="66" t="str">
        <f>IF(CONCATENATE(C$12,O$3)=Matriz!$H$180,CONCATENATE(Matriz!A180," - P2 I3"),"")</f>
        <v/>
      </c>
      <c r="S15" s="67" t="str">
        <f>IF(CONCATENATE(C$12,O$3)=Matriz!$H$225,CONCATENATE(Matriz!A225," - P2 I3"),"")</f>
        <v/>
      </c>
      <c r="T15" s="74" t="str">
        <f>IF(CONCATENATE(C$12,T$3)=Matriz!$H$36,CONCATENATE(Matriz!A36," - P2 I4"),"")</f>
        <v/>
      </c>
      <c r="U15" s="76" t="str">
        <f>IF(CONCATENATE(C$12,T$3)=Matriz!$H$72,CONCATENATE(Matriz!A72," - P2 I4"),"")</f>
        <v/>
      </c>
      <c r="V15" s="76"/>
      <c r="W15" s="76"/>
      <c r="X15" s="77" t="str">
        <f>IF(CONCATENATE(C$12,T$3)=Matriz!$H$225,CONCATENATE(Matriz!A225," - P2 I4"),"")</f>
        <v/>
      </c>
      <c r="Y15" s="74" t="str">
        <f>IF(CONCATENATE(C$12,Y$3)=Matriz!$H$45,CONCATENATE(Matriz!A45," - P2 I5"),"")</f>
        <v/>
      </c>
      <c r="Z15" s="76" t="str">
        <f>IF(CONCATENATE(C$12,Y$3)=Matriz!$H$90,CONCATENATE(Matriz!A90," - P2 I5"),"")</f>
        <v/>
      </c>
      <c r="AA15" s="76" t="str">
        <f>IF(CONCATENATE(C$12,Y$3)=Matriz!$H$135,CONCATENATE(Matriz!A135," - P2 I5"),"")</f>
        <v/>
      </c>
      <c r="AB15" s="76" t="str">
        <f>IF(CONCATENATE(C$12,Y$3)=Matriz!$H$180,CONCATENATE(Matriz!A180," - P2 I5"),"")</f>
        <v/>
      </c>
      <c r="AC15" s="75" t="str">
        <f>IF(CONCATENATE(C$12,Y$3)=Matriz!$H$225,CONCATENATE(Matriz!A225," - P2 I5"),"")</f>
        <v/>
      </c>
      <c r="AI15" s="81">
        <v>9</v>
      </c>
      <c r="AJ15" s="81">
        <v>10</v>
      </c>
      <c r="AK15" s="81">
        <f t="shared" si="1"/>
        <v>90</v>
      </c>
    </row>
    <row r="16" spans="2:41" ht="39.75" customHeight="1" x14ac:dyDescent="0.3">
      <c r="B16" s="605"/>
      <c r="C16" s="5"/>
      <c r="E16" s="104" t="str">
        <f>IF(CONCATENATE(C$17,E$3)=Matriz!$H$9,CONCATENATE(Matriz!A9," - P3 I1"),"")</f>
        <v/>
      </c>
      <c r="F16" s="105" t="str">
        <f>IF(CONCATENATE(C$17,E$3)=Matriz!$H$54,CONCATENATE(Matriz!A54," - P3 I1"),"")</f>
        <v/>
      </c>
      <c r="G16" s="105" t="str">
        <f>IF(CONCATENATE(C$17,E$3)=Matriz!$H$99,CONCATENATE(Matriz!A99," - P3 I1"),"")</f>
        <v/>
      </c>
      <c r="H16" s="105" t="str">
        <f>IF(CONCATENATE(C$17,E$3)=Matriz!$H$144,CONCATENATE(Matriz!A144," - P3 I1"),"")</f>
        <v/>
      </c>
      <c r="I16" s="105" t="str">
        <f>IF(CONCATENATE(C$17,E$3)=Matriz!$H$189,CONCATENATE(Matriz!A189," - P3 I1"),"")</f>
        <v/>
      </c>
      <c r="J16" s="50" t="str">
        <f>IF(CONCATENATE(C$17,J$3)=Matriz!$H$9,CONCATENATE(Matriz!A9," - P3 I2"),"")</f>
        <v/>
      </c>
      <c r="K16" s="51" t="str">
        <f>IF(CONCATENATE(C$17,J$3)=Matriz!$H$54,CONCATENATE(Matriz!A54," - P3 I2"),"")</f>
        <v/>
      </c>
      <c r="L16" s="51" t="str">
        <f>IF(CONCATENATE(C$17,J$3)=Matriz!$H$99,CONCATENATE(Matriz!A99," - P3 I2"),"")</f>
        <v/>
      </c>
      <c r="M16" s="51" t="str">
        <f>IF(CONCATENATE(C$17,J$3)=Matriz!$H$144,CONCATENATE(Matriz!A144," - P3 I2"),"")</f>
        <v/>
      </c>
      <c r="N16" s="52" t="str">
        <f>IF(CONCATENATE(C$17,J$3)=Matriz!$H$189,CONCATENATE(Matriz!A189," - P3 I2"),"")</f>
        <v/>
      </c>
      <c r="O16" s="58" t="str">
        <f>IF(CONCATENATE(C$17,O$3)=Matriz!$H$9,CONCATENATE(Matriz!A9," - P3 I3"),"")</f>
        <v/>
      </c>
      <c r="P16" s="59" t="str">
        <f>IF(CONCATENATE(C$17,O$3)=Matriz!$H$54,CONCATENATE(Matriz!A54," - P3 I3"),"")</f>
        <v/>
      </c>
      <c r="Q16" s="59" t="str">
        <f>IF(CONCATENATE(C$17,O$3)=Matriz!$H$99,CONCATENATE(Matriz!A99," - P3 I3"),"")</f>
        <v/>
      </c>
      <c r="R16" s="59" t="str">
        <f>IF(CONCATENATE(C$17,O$3)=Matriz!$H$144,CONCATENATE(Matriz!A144," - P3 I3"),"")</f>
        <v/>
      </c>
      <c r="S16" s="60" t="str">
        <f>IF(CONCATENATE(C$17,O$3)=Matriz!$H$189,CONCATENATE(Matriz!A189," - P3 I3"),"")</f>
        <v/>
      </c>
      <c r="T16" s="130" t="str">
        <f>IF(CONCATENATE(C$17,T$3)=Matriz!$H$9,CONCATENATE(Matriz!A9," - P3 I4"),"")</f>
        <v/>
      </c>
      <c r="U16" s="131" t="str">
        <f>IF(CONCATENATE(C$17,T$3)=Matriz!$H$54,CONCATENATE(Matriz!A54," - P3 I4"),"")</f>
        <v/>
      </c>
      <c r="V16" s="131" t="str">
        <f>IF(CONCATENATE(C$17,T$3)=Matriz!$H$99,CONCATENATE(Matriz!A99," - P3 I4"),"")</f>
        <v/>
      </c>
      <c r="W16" s="131" t="str">
        <f>IF(CONCATENATE(C$17,T$3)=Matriz!$H$144,CONCATENATE(Matriz!A144," - P3 I4"),"")</f>
        <v/>
      </c>
      <c r="X16" s="132" t="str">
        <f>IF(CONCATENATE(C$17,T$3)=Matriz!$H$189,CONCATENATE(Matriz!A189," - P3 I4"),"")</f>
        <v/>
      </c>
      <c r="Y16" s="130" t="str">
        <f>IF(CONCATENATE(C$17,Y$3)=Matriz!$H$9,CONCATENATE(Matriz!A9," - P3 I5"),"")</f>
        <v/>
      </c>
      <c r="Z16" s="131" t="str">
        <f>IF(CONCATENATE(C$17,Y$3)=Matriz!$H$54,CONCATENATE(Matriz!A54," - P3 I5"),"")</f>
        <v/>
      </c>
      <c r="AA16" s="131" t="str">
        <f>IF(CONCATENATE(C$17,Y$3)=Matriz!$H$99,CONCATENATE(Matriz!A99," - P3 I5"),"")</f>
        <v/>
      </c>
      <c r="AB16" s="131" t="str">
        <f>IF(CONCATENATE(C$17,Y$3)=Matriz!$H$144,CONCATENATE(Matriz!A144," - P3 I5"),"")</f>
        <v/>
      </c>
      <c r="AC16" s="133" t="str">
        <f>IF(CONCATENATE(C$17,Y$3)=Matriz!$H$189,CONCATENATE(Matriz!A189," - P3 I5"),"")</f>
        <v/>
      </c>
      <c r="AI16" s="81">
        <v>9</v>
      </c>
      <c r="AJ16" s="81">
        <v>11</v>
      </c>
      <c r="AK16" s="81">
        <f t="shared" si="1"/>
        <v>99</v>
      </c>
    </row>
    <row r="17" spans="2:37" ht="39.75" customHeight="1" x14ac:dyDescent="0.3">
      <c r="B17" s="605"/>
      <c r="C17" s="608">
        <v>3</v>
      </c>
      <c r="D17" s="607" t="s">
        <v>187</v>
      </c>
      <c r="E17" s="106" t="str">
        <f>IF(CONCATENATE(C$17,E$3)=Matriz!$H$18,CONCATENATE(Matriz!A18," - P3 I1"),"")</f>
        <v/>
      </c>
      <c r="F17" s="107" t="str">
        <f>IF(CONCATENATE(C$17,E$3)=Matriz!$H$63,CONCATENATE(Matriz!A63," - P3 I1"),"")</f>
        <v/>
      </c>
      <c r="G17" s="107" t="str">
        <f>IF(CONCATENATE(C$17,E$3)=Matriz!$H$108,CONCATENATE(Matriz!A108," - P3 I1"),"")</f>
        <v/>
      </c>
      <c r="H17" s="107" t="str">
        <f>IF(CONCATENATE(C$17,E$3)=Matriz!$H$153,CONCATENATE(Matriz!A153," - P3 I1"),"")</f>
        <v/>
      </c>
      <c r="I17" s="107" t="str">
        <f>IF(CONCATENATE(C$17,E$3)=Matriz!$H$198,CONCATENATE(Matriz!A198," - P3 I1"),"")</f>
        <v/>
      </c>
      <c r="J17" s="53" t="str">
        <f>IF(CONCATENATE(C$17,J$3)=Matriz!$H$18,CONCATENATE(Matriz!A18," - P3 I2"),"")</f>
        <v/>
      </c>
      <c r="K17" s="30" t="str">
        <f>IF(CONCATENATE(C$17,J$3)=Matriz!$H$63,CONCATENATE(Matriz!A63," - P3 I2"),"")</f>
        <v/>
      </c>
      <c r="L17" s="30" t="str">
        <f>IF(CONCATENATE(C$17,J$3)=Matriz!$H$108,CONCATENATE(Matriz!A108," - P3 I2"),"")</f>
        <v/>
      </c>
      <c r="M17" s="30" t="str">
        <f>IF(CONCATENATE(C$17,J$3)=Matriz!$H$153,CONCATENATE(Matriz!A153," - P3 I2"),"")</f>
        <v/>
      </c>
      <c r="N17" s="54" t="str">
        <f>IF(CONCATENATE(C$17,J$3)=Matriz!$H$198,CONCATENATE(Matriz!A198," - P3 I2"),"")</f>
        <v/>
      </c>
      <c r="O17" s="61" t="str">
        <f>IF(CONCATENATE(C$17,O$3)=Matriz!$H$18,CONCATENATE(Matriz!A18," - P3 I3"),"")</f>
        <v/>
      </c>
      <c r="P17" s="31" t="str">
        <f>IF(CONCATENATE(C$17,O$3)=Matriz!$H$63,CONCATENATE(Matriz!A63," - P3 I3"),"")</f>
        <v/>
      </c>
      <c r="Q17" s="31" t="str">
        <f>IF(CONCATENATE(C$17,O$3)=Matriz!$H$108,CONCATENATE(Matriz!A108," - P3 I3"),"")</f>
        <v/>
      </c>
      <c r="R17" s="31" t="str">
        <f>IF(CONCATENATE(C$17,O$3)=Matriz!$H$153,CONCATENATE(Matriz!A153," - P3 I3"),"")</f>
        <v/>
      </c>
      <c r="S17" s="62" t="str">
        <f>IF(CONCATENATE(C$17,O$3)=Matriz!$H$198,CONCATENATE(Matriz!A198," - P3 I3"),"")</f>
        <v/>
      </c>
      <c r="T17" s="134" t="str">
        <f>IF(CONCATENATE(C$17,T$3)=Matriz!$H$18,CONCATENATE(Matriz!A18," - P3 I4"),"")</f>
        <v/>
      </c>
      <c r="U17" s="135" t="str">
        <f>IF(CONCATENATE(C$17,T$3)=Matriz!$H$63,CONCATENATE(Matriz!A63," - P3 I4"),"")</f>
        <v/>
      </c>
      <c r="V17" s="135" t="str">
        <f>IF(CONCATENATE(C$17,T$3)=Matriz!$H$108,CONCATENATE(Matriz!A108," - P3 I4"),"")</f>
        <v/>
      </c>
      <c r="W17" s="135" t="str">
        <f>IF(CONCATENATE(C$17,T$3)=Matriz!$H$153,CONCATENATE(Matriz!A153," - P3 I4"),"")</f>
        <v/>
      </c>
      <c r="X17" s="136" t="str">
        <f>IF(CONCATENATE(C$17,T$3)=Matriz!$H$198,CONCATENATE(Matriz!A198," - P3 I4"),"")</f>
        <v/>
      </c>
      <c r="Y17" s="134" t="str">
        <f>IF(CONCATENATE(C$17,Y$3)=Matriz!$H$18,CONCATENATE(Matriz!A18," - P3 I5"),"")</f>
        <v/>
      </c>
      <c r="Z17" s="135" t="str">
        <f>IF(CONCATENATE(C$17,Y$3)=Matriz!$H$63,CONCATENATE(Matriz!A63," - P3 I5"),"")</f>
        <v/>
      </c>
      <c r="AA17" s="135" t="str">
        <f>IF(CONCATENATE(C$17,Y$3)=Matriz!$H$108,CONCATENATE(Matriz!A108," - P3 I5"),"")</f>
        <v/>
      </c>
      <c r="AB17" s="135" t="str">
        <f>IF(CONCATENATE(C$17,Y$3)=Matriz!$H$153,CONCATENATE(Matriz!A153," - P3 I5"),"")</f>
        <v/>
      </c>
      <c r="AC17" s="137" t="str">
        <f>IF(CONCATENATE(C$17,Y$3)=Matriz!$H$198,CONCATENATE(Matriz!A198," - P3 I5"),"")</f>
        <v/>
      </c>
      <c r="AI17" s="81">
        <v>9</v>
      </c>
      <c r="AJ17" s="81">
        <v>12</v>
      </c>
      <c r="AK17" s="81">
        <f t="shared" si="1"/>
        <v>108</v>
      </c>
    </row>
    <row r="18" spans="2:37" ht="39.75" customHeight="1" x14ac:dyDescent="0.3">
      <c r="B18" s="605"/>
      <c r="C18" s="608"/>
      <c r="D18" s="607"/>
      <c r="E18" s="106" t="str">
        <f>IF(CONCATENATE(C$17,E$3)=Matriz!$H$27,CONCATENATE(Matriz!A27," - P3 I1"),"")</f>
        <v/>
      </c>
      <c r="F18" s="108" t="str">
        <f>IF(CONCATENATE(C$17,E$3)=Matriz!$H$72,CONCATENATE(Matriz!A72," - P3 I1"),"")</f>
        <v/>
      </c>
      <c r="G18" s="108" t="str">
        <f>IF(CONCATENATE(C$17,E$3)=Matriz!$H$117,CONCATENATE(Matriz!A117," - P3 I1"),"")</f>
        <v/>
      </c>
      <c r="H18" s="108" t="str">
        <f>IF(CONCATENATE(C$17,E$3)=Matriz!$H$162,CONCATENATE(Matriz!A162," - P3 I1"),"")</f>
        <v/>
      </c>
      <c r="I18" s="107" t="str">
        <f>IF(CONCATENATE(C$17,E$3)=Matriz!$H$207,CONCATENATE(Matriz!A207," - P3 I1"),"")</f>
        <v/>
      </c>
      <c r="J18" s="53" t="str">
        <f>IF(CONCATENATE(C$17,J$3)=Matriz!$H$27,CONCATENATE(Matriz!A27," - P3 I2"),"")</f>
        <v/>
      </c>
      <c r="K18" s="33" t="str">
        <f>IF(CONCATENATE(C$17,J$3)=Matriz!$H$72,CONCATENATE(Matriz!A72," - P3 I2"),"")</f>
        <v/>
      </c>
      <c r="L18" s="33" t="str">
        <f>IF(CONCATENATE(C$17,J$3)=Matriz!$H$117,CONCATENATE(Matriz!A117," - P3 I2"),"")</f>
        <v/>
      </c>
      <c r="M18" s="33" t="str">
        <f>IF(CONCATENATE(C$17,J$3)=Matriz!$H$162,CONCATENATE(Matriz!A162," - P3 I2"),"")</f>
        <v/>
      </c>
      <c r="N18" s="54" t="str">
        <f>IF(CONCATENATE(C$17,J$3)=Matriz!$H$207,CONCATENATE(Matriz!A207," - P3 I2"),"")</f>
        <v/>
      </c>
      <c r="O18" s="61" t="str">
        <f>IF(CONCATENATE(C$17,O$3)=Matriz!$H$27,CONCATENATE(Matriz!A27," - P3 I3"),"")</f>
        <v/>
      </c>
      <c r="P18" s="34" t="str">
        <f>IF(CONCATENATE(C$17,O$3)=Matriz!$H$72,CONCATENATE(Matriz!A72," - P3 I3"),"")</f>
        <v/>
      </c>
      <c r="Q18" s="34" t="str">
        <f>IF(CONCATENATE(C$17,O$3)=Matriz!$H$117,CONCATENATE(Matriz!A117," - P3 I3"),"")</f>
        <v/>
      </c>
      <c r="R18" s="34" t="str">
        <f>IF(CONCATENATE(C$17,O$3)=Matriz!$H$162,CONCATENATE(Matriz!A162," - P3 I3"),"")</f>
        <v/>
      </c>
      <c r="S18" s="62" t="str">
        <f>IF(CONCATENATE(C$17,O$3)=Matriz!$H$207,CONCATENATE(Matriz!A207," - P3 I3"),"")</f>
        <v/>
      </c>
      <c r="T18" s="134" t="str">
        <f>IF(CONCATENATE(C$17,T$3)=Matriz!$H$27,CONCATENATE(Matriz!A27," - P3 I4"),"")</f>
        <v/>
      </c>
      <c r="U18" s="138" t="str">
        <f>IF(CONCATENATE(C$17,T$3)=Matriz!$H$72,CONCATENATE(Matriz!A72," - P3 I4"),"")</f>
        <v/>
      </c>
      <c r="V18" s="138" t="str">
        <f>IF(CONCATENATE(C$17,T$3)=Matriz!$H$117,CONCATENATE(Matriz!A117," - P3 I4"),"")</f>
        <v/>
      </c>
      <c r="W18" s="138" t="str">
        <f>IF(CONCATENATE(C$17,T$3)=Matriz!$H$162,CONCATENATE(Matriz!A162," - P3 I4"),"")</f>
        <v/>
      </c>
      <c r="X18" s="136" t="str">
        <f>IF(CONCATENATE(C$17,T$3)=Matriz!$H$207,CONCATENATE(Matriz!A207," - P3 I4"),"")</f>
        <v/>
      </c>
      <c r="Y18" s="134" t="str">
        <f>IF(CONCATENATE(C$17,Y$3)=Matriz!$H$27,CONCATENATE(Matriz!A27," - P3 I5"),"")</f>
        <v/>
      </c>
      <c r="Z18" s="138" t="str">
        <f>IF(CONCATENATE(C$17,Y$3)=Matriz!$H$72,CONCATENATE(Matriz!A72," - P3 I5"),"")</f>
        <v/>
      </c>
      <c r="AA18" s="138" t="str">
        <f>IF(CONCATENATE(C$17,Y$3)=Matriz!$H$117,CONCATENATE(Matriz!A117," - P3 I5"),"")</f>
        <v/>
      </c>
      <c r="AB18" s="138" t="str">
        <f>IF(CONCATENATE(C$17,Y$3)=Matriz!$H$162,CONCATENATE(Matriz!A162," - P3 I5"),"")</f>
        <v/>
      </c>
      <c r="AC18" s="137" t="str">
        <f>IF(CONCATENATE(C$17,Y$3)=Matriz!$H$207,CONCATENATE(Matriz!A207," - P3 I5"),"")</f>
        <v/>
      </c>
      <c r="AI18" s="81">
        <v>9</v>
      </c>
      <c r="AJ18" s="81">
        <v>13</v>
      </c>
      <c r="AK18" s="81">
        <f t="shared" si="1"/>
        <v>117</v>
      </c>
    </row>
    <row r="19" spans="2:37" ht="39.75" customHeight="1" x14ac:dyDescent="0.3">
      <c r="B19" s="605"/>
      <c r="C19" s="608"/>
      <c r="D19" s="607"/>
      <c r="E19" s="106" t="str">
        <f>IF(CONCATENATE(C$17,E$3)=Matriz!$H$36,CONCATENATE(Matriz!A36," - P3 I1"),"")</f>
        <v/>
      </c>
      <c r="F19" s="108" t="str">
        <f>IF(CONCATENATE(C$17,E$3)=Matriz!$H$81,CONCATENATE(Matriz!A81," - P3 I1"),"")</f>
        <v/>
      </c>
      <c r="G19" s="108" t="str">
        <f>IF(CONCATENATE(C$17,E$3)=Matriz!$H$126,CONCATENATE(Matriz!A126," - P3 I1"),"")</f>
        <v/>
      </c>
      <c r="H19" s="108" t="str">
        <f>IF(CONCATENATE(C$17,E$3)=Matriz!$H$171,CONCATENATE(Matriz!A171," - P3 I1"),"")</f>
        <v/>
      </c>
      <c r="I19" s="107" t="str">
        <f>IF(CONCATENATE(C$17,E$3)=Matriz!$H$216,CONCATENATE(Matriz!A216," - P3 I1"),"")</f>
        <v/>
      </c>
      <c r="J19" s="53" t="str">
        <f>IF(CONCATENATE(C$17,J$3)=Matriz!$H$36,CONCATENATE(Matriz!A36," - P3 I2"),"")</f>
        <v/>
      </c>
      <c r="K19" s="33" t="str">
        <f>IF(CONCATENATE(C$17,J$3)=Matriz!$H$81,CONCATENATE(Matriz!A81," - P3 I2"),"")</f>
        <v/>
      </c>
      <c r="L19" s="33" t="str">
        <f>IF(CONCATENATE(C$17,J$3)=Matriz!$H$126,CONCATENATE(Matriz!A126," - P3 I2"),"")</f>
        <v/>
      </c>
      <c r="M19" s="33" t="str">
        <f>IF(CONCATENATE(C$17,J$3)=Matriz!$H$171,CONCATENATE(Matriz!A171," - P3 I2"),"")</f>
        <v/>
      </c>
      <c r="N19" s="54" t="str">
        <f>IF(CONCATENATE(C$17,J$3)=Matriz!$H$216,CONCATENATE(Matriz!A216," - P3 I2"),"")</f>
        <v/>
      </c>
      <c r="O19" s="61" t="str">
        <f>IF(CONCATENATE(C$17,O$3)=Matriz!$H$36,CONCATENATE(Matriz!A36," - P3 I3"),"")</f>
        <v/>
      </c>
      <c r="P19" s="34" t="str">
        <f>IF(CONCATENATE(C$17,O$3)=Matriz!$H$81,CONCATENATE(Matriz!A81," - P3 I3"),"")</f>
        <v/>
      </c>
      <c r="Q19" s="34" t="str">
        <f>IF(CONCATENATE(C$17,O$3)=Matriz!$H$126,CONCATENATE(Matriz!A126," - P3 I3"),"")</f>
        <v/>
      </c>
      <c r="R19" s="34" t="str">
        <f>IF(CONCATENATE(C$17,O$3)=Matriz!$H$171,CONCATENATE(Matriz!A171," - P3 I3"),"")</f>
        <v/>
      </c>
      <c r="S19" s="62" t="str">
        <f>IF(CONCATENATE(C$17,O$3)=Matriz!$H$216,CONCATENATE(Matriz!A216," - P3 I3"),"")</f>
        <v/>
      </c>
      <c r="T19" s="134" t="str">
        <f>IF(CONCATENATE(C$17,T$3)=Matriz!$H$36,CONCATENATE(Matriz!A36," - P3 I4"),"")</f>
        <v/>
      </c>
      <c r="U19" s="138" t="str">
        <f>IF(CONCATENATE(C$17,T$3)=Matriz!$H$81,CONCATENATE(Matriz!A81," - P3 I4"),"")</f>
        <v/>
      </c>
      <c r="V19" s="138" t="str">
        <f>IF(CONCATENATE(C$17,T$3)=Matriz!$H$126,CONCATENATE(Matriz!A126," - P3 I4"),"")</f>
        <v/>
      </c>
      <c r="W19" s="138" t="str">
        <f>IF(CONCATENATE(C$17,T$3)=Matriz!$H$171,CONCATENATE(Matriz!A171," - P3 I4"),"")</f>
        <v/>
      </c>
      <c r="X19" s="136" t="str">
        <f>IF(CONCATENATE(C$17,T$3)=Matriz!$H$216,CONCATENATE(Matriz!A216," - P3 I4"),"")</f>
        <v/>
      </c>
      <c r="Y19" s="134" t="str">
        <f>IF(CONCATENATE(C$17,Y$3)=Matriz!$H$36,CONCATENATE(Matriz!A36," - P3 I5"),"")</f>
        <v/>
      </c>
      <c r="Z19" s="138" t="str">
        <f>IF(CONCATENATE(C$17,Y$3)=Matriz!$H$81,CONCATENATE(Matriz!A81," - P3 I5"),"")</f>
        <v/>
      </c>
      <c r="AA19" s="138" t="str">
        <f>IF(CONCATENATE(C$17,Y$3)=Matriz!$H$126,CONCATENATE(Matriz!A126," - P3 I5"),"")</f>
        <v/>
      </c>
      <c r="AB19" s="138" t="str">
        <f>IF(CONCATENATE(C$17,Y$3)=Matriz!$H$171,CONCATENATE(Matriz!A171," - P3 I5"),"")</f>
        <v/>
      </c>
      <c r="AC19" s="137" t="str">
        <f>IF(CONCATENATE(C$17,Y$3)=Matriz!$H$216,CONCATENATE(Matriz!A216," - P3 I5"),"")</f>
        <v/>
      </c>
      <c r="AI19" s="81">
        <v>9</v>
      </c>
      <c r="AJ19" s="81">
        <v>14</v>
      </c>
      <c r="AK19" s="81">
        <f t="shared" si="1"/>
        <v>126</v>
      </c>
    </row>
    <row r="20" spans="2:37" ht="39.75" customHeight="1" thickBot="1" x14ac:dyDescent="0.35">
      <c r="B20" s="605"/>
      <c r="C20" s="5"/>
      <c r="E20" s="106" t="str">
        <f>IF(CONCATENATE(C$17,E$3)=Matriz!$H$45,CONCATENATE(Matriz!A45," - P3 I1"),"")</f>
        <v/>
      </c>
      <c r="F20" s="107" t="str">
        <f>IF(CONCATENATE(C$17,E$3)=Matriz!$H$90,CONCATENATE(Matriz!A90," - P3 I1"),"")</f>
        <v/>
      </c>
      <c r="G20" s="107" t="str">
        <f>IF(CONCATENATE(C$17,E$3)=Matriz!$H$135,CONCATENATE(Matriz!A135," - P3 I1"),"")</f>
        <v/>
      </c>
      <c r="H20" s="107" t="str">
        <f>IF(CONCATENATE(C$17,E$3)=Matriz!$H$180,CONCATENATE(Matriz!A180," - P3 I1"),"")</f>
        <v/>
      </c>
      <c r="I20" s="107" t="str">
        <f>IF(CONCATENATE(C$17,E$3)=Matriz!$H$225,CONCATENATE(Matriz!A225," - P3 I1"),"")</f>
        <v/>
      </c>
      <c r="J20" s="53" t="str">
        <f>IF(CONCATENATE(C$17,J$3)=Matriz!$H$45,CONCATENATE(Matriz!A45," - P3 I2"),"")</f>
        <v/>
      </c>
      <c r="K20" s="30" t="str">
        <f>IF(CONCATENATE(C$17,J$3)=Matriz!$H$90,CONCATENATE(Matriz!A90," - P3 I2"),"")</f>
        <v/>
      </c>
      <c r="L20" s="30" t="str">
        <f>IF(CONCATENATE(C$17,J$3)=Matriz!$H$135,CONCATENATE(Matriz!A135," - P3 I2"),"")</f>
        <v/>
      </c>
      <c r="M20" s="30" t="str">
        <f>IF(CONCATENATE(C$17,J$3)=Matriz!$H$180,CONCATENATE(Matriz!A180," - P3 I2"),"")</f>
        <v/>
      </c>
      <c r="N20" s="54" t="str">
        <f>IF(CONCATENATE(C$17,J$3)=Matriz!$H$225,CONCATENATE(Matriz!A225," - P3 I2"),"")</f>
        <v/>
      </c>
      <c r="O20" s="63" t="str">
        <f>IF(CONCATENATE(C$17,O$3)=Matriz!$H$45,CONCATENATE(Matriz!A45," - P3 I3"),"")</f>
        <v/>
      </c>
      <c r="P20" s="66" t="str">
        <f>IF(CONCATENATE(C$17,O$3)=Matriz!$H$90,CONCATENATE(Matriz!A90," - P3 I3"),"")</f>
        <v/>
      </c>
      <c r="Q20" s="66" t="str">
        <f>IF(CONCATENATE(C$17,O$3)=Matriz!$H$135,CONCATENATE(Matriz!A135," - P3 I3"),"")</f>
        <v/>
      </c>
      <c r="R20" s="66" t="str">
        <f>IF(CONCATENATE(C$17,O$3)=Matriz!$H$180,CONCATENATE(Matriz!A180," - P3 I3"),"")</f>
        <v/>
      </c>
      <c r="S20" s="67" t="str">
        <f>IF(CONCATENATE(C$17,O$3)=Matriz!$H$225,CONCATENATE(Matriz!A225," - P3 I3"),"")</f>
        <v/>
      </c>
      <c r="T20" s="139" t="str">
        <f>IF(CONCATENATE(C$17,T$3)=Matriz!$H$45,CONCATENATE(Matriz!A45," - P3 I4"),"")</f>
        <v/>
      </c>
      <c r="U20" s="140" t="str">
        <f>IF(CONCATENATE(C$17,T$3)=Matriz!$H$90,CONCATENATE(Matriz!A90," - P3 I4"),"")</f>
        <v/>
      </c>
      <c r="V20" s="140" t="str">
        <f>IF(CONCATENATE(C$17,T$3)=Matriz!$H$135,CONCATENATE(Matriz!A135," - P3 I4"),"")</f>
        <v/>
      </c>
      <c r="W20" s="140" t="str">
        <f>IF(CONCATENATE(C$17,T$3)=Matriz!$H$180,CONCATENATE(Matriz!A180," - P3 I4"),"")</f>
        <v/>
      </c>
      <c r="X20" s="141" t="str">
        <f>IF(CONCATENATE(C$17,T$3)=Matriz!$H$225,CONCATENATE(Matriz!A225," - P3 I4"),"")</f>
        <v/>
      </c>
      <c r="Y20" s="139" t="str">
        <f>IF(CONCATENATE(C$17,Y$3)=Matriz!$H$45,CONCATENATE(Matriz!A45," - P3 I5"),"")</f>
        <v/>
      </c>
      <c r="Z20" s="140" t="str">
        <f>IF(CONCATENATE(C$17,Y$3)=Matriz!$H$90,CONCATENATE(Matriz!A90," - P3 I5"),"")</f>
        <v/>
      </c>
      <c r="AA20" s="140" t="str">
        <f>IF(CONCATENATE(C$17,Y$3)=Matriz!$H$135,CONCATENATE(Matriz!A135," - P3 I5"),"")</f>
        <v/>
      </c>
      <c r="AB20" s="140" t="str">
        <f>IF(CONCATENATE(C$17,Y$3)=Matriz!$H$180,CONCATENATE(Matriz!A180," - P3 I5"),"")</f>
        <v/>
      </c>
      <c r="AC20" s="142" t="str">
        <f>IF(CONCATENATE(C$17,Y$3)=Matriz!$H$225,CONCATENATE(Matriz!A225," - P3 I5"),"")</f>
        <v/>
      </c>
      <c r="AI20" s="81">
        <v>9</v>
      </c>
      <c r="AJ20" s="81">
        <v>15</v>
      </c>
      <c r="AK20" s="81">
        <f t="shared" si="1"/>
        <v>135</v>
      </c>
    </row>
    <row r="21" spans="2:37" ht="89.55" customHeight="1" x14ac:dyDescent="0.3">
      <c r="B21" s="605"/>
      <c r="E21" s="104" t="str">
        <f>IF(CONCATENATE(C$22,E$3)=Matriz!$H$9,CONCATENATE(Matriz!A9," - P4 I1"),"")</f>
        <v/>
      </c>
      <c r="F21" s="105" t="str">
        <f>IF(CONCATENATE(C$22,E$3)=Matriz!$H$54,CONCATENATE(Matriz!A54," - P4 I1"),"")</f>
        <v/>
      </c>
      <c r="G21" s="105" t="str">
        <f>IF(CONCATENATE(C$22,E$3)=Matriz!$H$99,CONCATENATE(Matriz!A99," - P4 I1"),"")</f>
        <v/>
      </c>
      <c r="H21" s="105" t="str">
        <f>IF(CONCATENATE(C$22,E$3)=Matriz!$H$144,CONCATENATE(Matriz!A144," - P4 I1"),"")</f>
        <v/>
      </c>
      <c r="I21" s="105" t="str">
        <f>IF(CONCATENATE(C$22,E$3)=Matriz!$H$189,CONCATENATE(Matriz!A189," - P4 I1"),"")</f>
        <v/>
      </c>
      <c r="J21" s="104" t="str">
        <f>IF(CONCATENATE(C$22,J$3)=Matriz!$H$9,CONCATENATE(Matriz!A9," - P4 I2"),"")</f>
        <v/>
      </c>
      <c r="K21" s="105" t="str">
        <f>IF(CONCATENATE(C$22,J$3)=Matriz!$H$54,CONCATENATE(Matriz!A54," - P4 I2"),"")</f>
        <v/>
      </c>
      <c r="L21" s="105" t="str">
        <f>IF(CONCATENATE(C$22,J$3)=Matriz!$H$99,CONCATENATE(Matriz!A99," - P4 I2"),"")</f>
        <v/>
      </c>
      <c r="M21" s="105" t="str">
        <f>IF(CONCATENATE(C$22,J$3)=Matriz!$H$144,CONCATENATE(Matriz!A144," - P4 I2"),"")</f>
        <v/>
      </c>
      <c r="N21" s="109" t="str">
        <f>IF(CONCATENATE(C$22,J$3)=Matriz!$H$189,CONCATENATE(Matriz!A189," - P4 I2"),"")</f>
        <v/>
      </c>
      <c r="O21" s="50" t="str">
        <f>IF(CONCATENATE(C$22,O$3)=Matriz!$H$9,CONCATENATE(Matriz!A9," - P4 I3"),"")</f>
        <v/>
      </c>
      <c r="P21" s="51" t="str">
        <f>IF(CONCATENATE(C$22,O$3)=Matriz!$H$54,CONCATENATE(Matriz!A54," - P4 I3"),"")</f>
        <v/>
      </c>
      <c r="Q21" s="220" t="str">
        <f>IF(CONCATENATE(C$22,O$3)=Matriz!$H$99,CONCATENATE(Matriz!A99," - P4 I3"),"")</f>
        <v>R11
GESTIÓN ADMINISTRATIVA Y FINANCIERA
 TESORERÍA - P4 I3</v>
      </c>
      <c r="R21" s="51" t="str">
        <f>IF(CONCATENATE(C$22,O$3)=Matriz!$H$144,CONCATENATE(Matriz!A144," - P4 I3"),"")</f>
        <v/>
      </c>
      <c r="S21" s="52" t="str">
        <f>IF(CONCATENATE(C$22,O$3)=Matriz!$H$189,CONCATENATE(Matriz!A189," - P4 I3"),"")</f>
        <v/>
      </c>
      <c r="T21" s="158" t="str">
        <f>IF(CONCATENATE(C$22,T$3)=Matriz!$H$9,CONCATENATE(Matriz!A9," - P4 I4"),"")</f>
        <v>R1
DIRECCIÓN ESTRATÉGICA - P4 I4</v>
      </c>
      <c r="U21" s="143" t="str">
        <f>IF(CONCATENATE(C$22,T$3)=Matriz!$H$54,CONCATENATE(Matriz!A54," - P4 I4"),"")</f>
        <v/>
      </c>
      <c r="V21" s="143" t="str">
        <f>IF(CONCATENATE(C$22,T$3)=Matriz!$H$99,CONCATENATE(Matriz!A99," - P4 I4"),"")</f>
        <v/>
      </c>
      <c r="W21" s="143" t="str">
        <f>IF(CONCATENATE(C$22,T$3)=Matriz!$H$144,CONCATENATE(Matriz!A144," - P4 I4"),"")</f>
        <v/>
      </c>
      <c r="X21" s="144" t="str">
        <f>IF(CONCATENATE(C$22,T$3)=Matriz!$H$189,CONCATENATE(Matriz!A189," - P4 I4"),"")</f>
        <v/>
      </c>
      <c r="Y21" s="130" t="str">
        <f>IF(CONCATENATE(C$22,Y$3)=Matriz!$H$9,CONCATENATE(Matriz!A9," - P4 I5"),"")</f>
        <v/>
      </c>
      <c r="Z21" s="163" t="str">
        <f>IF(CONCATENATE(C$22,Y$3)=Matriz!$H$54,CONCATENATE(Matriz!A54," - P4 I5"),"")</f>
        <v>R6
GESTIÓN ADMINISTRATIVA Y FINANCIERA 
CONTABILIDAD - P4 I5</v>
      </c>
      <c r="AA21" s="131" t="str">
        <f>IF(CONCATENATE(C$22,Y$3)=Matriz!$H$99,CONCATENATE(Matriz!A99," - P4 I5"),"")</f>
        <v/>
      </c>
      <c r="AB21" s="131" t="str">
        <f>IF(CONCATENATE(C$22,Y$3)=Matriz!$H$144,CONCATENATE(Matriz!A144," - P4 I5"),"")</f>
        <v/>
      </c>
      <c r="AC21" s="133" t="str">
        <f>IF(CONCATENATE(C$22,Y$3)=Matriz!$H$189,CONCATENATE(Matriz!A189," - P4 I5"),"")</f>
        <v/>
      </c>
      <c r="AI21" s="81">
        <v>9</v>
      </c>
      <c r="AJ21" s="81">
        <v>16</v>
      </c>
      <c r="AK21" s="81">
        <f t="shared" si="1"/>
        <v>144</v>
      </c>
    </row>
    <row r="22" spans="2:37" ht="69" customHeight="1" x14ac:dyDescent="0.3">
      <c r="B22" s="605"/>
      <c r="C22" s="608">
        <v>2</v>
      </c>
      <c r="D22" s="607" t="s">
        <v>65</v>
      </c>
      <c r="E22" s="106" t="str">
        <f>IF(CONCATENATE(C$22,E$3)=Matriz!$H$18,CONCATENATE(Matriz!A18," - P4 I1"),"")</f>
        <v/>
      </c>
      <c r="F22" s="107" t="str">
        <f>IF(CONCATENATE(C$22,E$3)=Matriz!$H$63,CONCATENATE(Matriz!A63," - P4 I1"),"")</f>
        <v/>
      </c>
      <c r="G22" s="107" t="str">
        <f>IF(CONCATENATE(C$22,E$3)=Matriz!$H$108,CONCATENATE(Matriz!A108," - P4 I1"),"")</f>
        <v/>
      </c>
      <c r="H22" s="107" t="str">
        <f>IF(CONCATENATE(C$22,E$3)=Matriz!$H$153,CONCATENATE(Matriz!A153," - P4 I1"),"")</f>
        <v/>
      </c>
      <c r="I22" s="107" t="str">
        <f>IF(CONCATENATE(C$22,E$3)=Matriz!$H$198,CONCATENATE(Matriz!A198," - P4 I1"),"")</f>
        <v/>
      </c>
      <c r="J22" s="106" t="str">
        <f>IF(CONCATENATE(C$22,J$3)=Matriz!$H$18,CONCATENATE(Matriz!A18," - P4 I2"),"")</f>
        <v/>
      </c>
      <c r="K22" s="107" t="str">
        <f>IF(CONCATENATE(C$22,J$3)=Matriz!$H$63,CONCATENATE(Matriz!A63," - P4 I2"),"")</f>
        <v/>
      </c>
      <c r="L22" s="107" t="str">
        <f>IF(CONCATENATE(C$22,J$3)=Matriz!$H$108,CONCATENATE(Matriz!A108," - P4 I2"),"")</f>
        <v/>
      </c>
      <c r="M22" s="107" t="str">
        <f>IF(CONCATENATE(C$22,J$3)=Matriz!$H$153,CONCATENATE(Matriz!A153," - P4 I2"),"")</f>
        <v/>
      </c>
      <c r="N22" s="110" t="str">
        <f>IF(CONCATENATE(C$22,J$3)=Matriz!$H$198,CONCATENATE(Matriz!A198," - P4 I2"),"")</f>
        <v/>
      </c>
      <c r="O22" s="53" t="str">
        <f>IF(CONCATENATE(C$22,O$3)=Matriz!$H$18,CONCATENATE(Matriz!A18," - P4 I3"),"")</f>
        <v/>
      </c>
      <c r="P22" s="30" t="str">
        <f>IF(CONCATENATE(C$22,O$3)=Matriz!$H$63,CONCATENATE(Matriz!A63," - P4 I3"),"")</f>
        <v/>
      </c>
      <c r="Q22" s="30" t="str">
        <f>IF(CONCATENATE(C$22,O$3)=Matriz!$H$108,CONCATENATE(Matriz!A108," - P4 I3"),"")</f>
        <v/>
      </c>
      <c r="R22" s="30" t="str">
        <f>IF(CONCATENATE(C$22,O$3)=Matriz!$H$153,CONCATENATE(Matriz!A153," - P4 I3"),"")</f>
        <v/>
      </c>
      <c r="S22" s="154" t="str">
        <f>IF(CONCATENATE(C$22,O$3)=Matriz!$H$198,CONCATENATE(Matriz!A198," - P4 I3"),"")</f>
        <v/>
      </c>
      <c r="T22" s="169" t="str">
        <f>IF(CONCATENATE(C$22,T$3)=Matriz!$H$18,CONCATENATE(Matriz!A18," - P4 I4"),"")</f>
        <v>R2
DIRECCIÓN ESTRATÉGICA - P4 I4</v>
      </c>
      <c r="U22" s="145" t="str">
        <f>IF(CONCATENATE(C$22,T$3)=Matriz!$H$63,CONCATENATE(Matriz!A63," - P4 I4"),"")</f>
        <v/>
      </c>
      <c r="V22" s="218" t="str">
        <f>IF(CONCATENATE(C$22,T$3)=Matriz!$H$108,CONCATENATE(Matriz!A108," - P4 I4"),"")</f>
        <v>R12
GESTIÓN JURÍDICA - P4 I4</v>
      </c>
      <c r="W22" s="145" t="str">
        <f>IF(CONCATENATE(C$22,T$3)=Matriz!$H$153,CONCATENATE(Matriz!A153," - P4 I4"),"")</f>
        <v/>
      </c>
      <c r="X22" s="146" t="str">
        <f>IF(CONCATENATE(C$22,T$3)=Matriz!$H$198,CONCATENATE(Matriz!A198," - P4 I4"),"")</f>
        <v/>
      </c>
      <c r="Y22" s="134" t="str">
        <f>IF(CONCATENATE(C$22,Y$3)=Matriz!$H$18,CONCATENATE(Matriz!A18," - P4 I5"),"")</f>
        <v/>
      </c>
      <c r="Z22" s="164" t="str">
        <f>IF(CONCATENATE(C$22,Y$3)=Matriz!$H$63,CONCATENATE(Matriz!A63," - P4 I5"),"")</f>
        <v>R7
GESTIÓN ADMINISTRATIVA Y FINANCIERA 
ALMACÈN - P4 I5</v>
      </c>
      <c r="AA22" s="152" t="str">
        <f>IF(CONCATENATE(C$22,Y$3)=Matriz!$H$108,CONCATENATE(Matriz!A108," - P4 I5"),"")</f>
        <v/>
      </c>
      <c r="AB22" s="135" t="str">
        <f>IF(CONCATENATE(C$22,Y$3)=Matriz!$H$153,CONCATENATE(Matriz!A153," - P4 I5"),"")</f>
        <v/>
      </c>
      <c r="AC22" s="137" t="str">
        <f>IF(CONCATENATE(C$22,Y$3)=Matriz!$H$198,CONCATENATE(Matriz!A198," - P4 I5"),"")</f>
        <v/>
      </c>
      <c r="AI22" s="81">
        <v>9</v>
      </c>
      <c r="AJ22" s="81">
        <v>17</v>
      </c>
      <c r="AK22" s="81">
        <f t="shared" si="1"/>
        <v>153</v>
      </c>
    </row>
    <row r="23" spans="2:37" ht="73.05" customHeight="1" x14ac:dyDescent="0.3">
      <c r="B23" s="605"/>
      <c r="C23" s="608"/>
      <c r="D23" s="607"/>
      <c r="E23" s="106" t="str">
        <f>IF(CONCATENATE(C$22,E$3)=Matriz!$H$27,CONCATENATE(Matriz!A27," - P4 I1"),"")</f>
        <v/>
      </c>
      <c r="F23" s="108" t="str">
        <f>IF(CONCATENATE(C$22,E$3)=Matriz!$H$72,CONCATENATE(Matriz!A72," - P4 I1"),"")</f>
        <v/>
      </c>
      <c r="G23" s="108" t="str">
        <f>IF(CONCATENATE(C$22,E$3)=Matriz!$H$117,CONCATENATE(Matriz!A117," - P4 I1"),"")</f>
        <v/>
      </c>
      <c r="H23" s="108" t="str">
        <f>IF(CONCATENATE(C$22,E$3)=Matriz!$H$162,CONCATENATE(Matriz!A162," - P4 I1"),"")</f>
        <v/>
      </c>
      <c r="I23" s="107" t="str">
        <f>IF(CONCATENATE(C$22,E$3)=Matriz!$H$207,CONCATENATE(Matriz!A207," - P4 I1"),"")</f>
        <v/>
      </c>
      <c r="J23" s="106" t="str">
        <f>IF(CONCATENATE(C$22,J$3)=Matriz!$H$27,CONCATENATE(Matriz!A27," - P4 I2"),"")</f>
        <v/>
      </c>
      <c r="K23" s="108" t="str">
        <f>IF(CONCATENATE(C$22,J$3)=Matriz!$H$72,CONCATENATE(Matriz!A72," - P4 I2"),"")</f>
        <v/>
      </c>
      <c r="L23" s="108" t="str">
        <f>IF(CONCATENATE(C$22,J$3)=Matriz!$H$117,CONCATENATE(Matriz!A117," - P4 I2"),"")</f>
        <v/>
      </c>
      <c r="M23" s="108" t="str">
        <f>IF(CONCATENATE(C$22,J$3)=Matriz!$H$162,CONCATENATE(Matriz!A162," - P4 I2"),"")</f>
        <v/>
      </c>
      <c r="N23" s="110" t="str">
        <f>IF(CONCATENATE(C$22,J$3)=Matriz!$H$207,CONCATENATE(Matriz!A207," - P4 I2"),"")</f>
        <v/>
      </c>
      <c r="O23" s="53" t="str">
        <f>IF(CONCATENATE(C$22,O$3)=Matriz!$H$27,CONCATENATE(Matriz!A27," - P4 I3"),"")</f>
        <v/>
      </c>
      <c r="P23" s="33" t="str">
        <f>IF(CONCATENATE(C$22,O$3)=Matriz!$H$72,CONCATENATE(Matriz!A72," - P4 I3"),"")</f>
        <v/>
      </c>
      <c r="Q23" s="33" t="str">
        <f>IF(CONCATENATE(C$22,O$3)=Matriz!$H$117,CONCATENATE(Matriz!A117," - P4 I3"),"")</f>
        <v/>
      </c>
      <c r="R23" s="33" t="str">
        <f>IF(CONCATENATE(C$22,O$3)=Matriz!$H$162,CONCATENATE(Matriz!A162," - P4 I3"),"")</f>
        <v/>
      </c>
      <c r="S23" s="54" t="str">
        <f>IF(CONCATENATE(C$22,O$3)=Matriz!$H$207,CONCATENATE(Matriz!A207," - P4 I3"),"")</f>
        <v/>
      </c>
      <c r="T23" s="159" t="str">
        <f>IF(CONCATENATE(C$22,T$3)=Matriz!$H$27,CONCATENATE(Matriz!A27," - P4 I4"),"")</f>
        <v>R3
PLANEACIÓN INSTITUCIONAL
 - P4 I4</v>
      </c>
      <c r="U23" s="147" t="str">
        <f>IF(CONCATENATE(C$22,T$3)=Matriz!$H$72,CONCATENATE(Matriz!A72," - P4 I4"),"")</f>
        <v/>
      </c>
      <c r="V23" s="218" t="str">
        <f>IF(CONCATENATE(C$22,T$3)=Matriz!$H$117,CONCATENATE(Matriz!A117," - P4 I4"),"")</f>
        <v>R13
GESTIÓN JURÍDICA - P4 I4</v>
      </c>
      <c r="W23" s="147" t="str">
        <f>IF(CONCATENATE(C$22,T$3)=Matriz!$H$162,CONCATENATE(Matriz!A162," - P4 I4"),"")</f>
        <v/>
      </c>
      <c r="X23" s="146" t="str">
        <f>IF(CONCATENATE(C$22,T$3)=Matriz!$H$207,CONCATENATE(Matriz!A207," - P4 I4"),"")</f>
        <v/>
      </c>
      <c r="Y23" s="134" t="str">
        <f>IF(CONCATENATE(C$22,Y$3)=Matriz!$H$27,CONCATENATE(Matriz!A27," - P4 I5"),"")</f>
        <v/>
      </c>
      <c r="Z23" s="222" t="str">
        <f>IF(CONCATENATE(C$22,Y$3)=Matriz!$H$72,CONCATENATE(Matriz!A72," - P4 I5"),"")</f>
        <v>R8
GESTIÓN ADMINISTRATIVA Y FINANCIERA
 GESTIÓN  DOCUMENTAL - P4 I5</v>
      </c>
      <c r="AA23" s="138" t="str">
        <f>IF(CONCATENATE(C$22,Y$3)=Matriz!$H$117,CONCATENATE(Matriz!A117," - P4 I5"),"")</f>
        <v/>
      </c>
      <c r="AB23" s="138" t="str">
        <f>IF(CONCATENATE(C$22,Y$3)=Matriz!$H$162,CONCATENATE(Matriz!A162," - P4 I5"),"")</f>
        <v/>
      </c>
      <c r="AC23" s="137" t="str">
        <f>IF(CONCATENATE(C$22,Y$3)=Matriz!$H$207,CONCATENATE(Matriz!A207," - P4 I5"),"")</f>
        <v/>
      </c>
      <c r="AI23" s="81">
        <v>9</v>
      </c>
      <c r="AJ23" s="81">
        <v>18</v>
      </c>
      <c r="AK23" s="81">
        <f t="shared" si="1"/>
        <v>162</v>
      </c>
    </row>
    <row r="24" spans="2:37" ht="84.45" customHeight="1" x14ac:dyDescent="0.3">
      <c r="B24" s="605"/>
      <c r="C24" s="608"/>
      <c r="D24" s="607"/>
      <c r="E24" s="106" t="str">
        <f>IF(CONCATENATE(C$22,E$3)=Matriz!$H$36,CONCATENATE(Matriz!A36," - P4 I1"),"")</f>
        <v/>
      </c>
      <c r="F24" s="108" t="str">
        <f>IF(CONCATENATE(C$22,E$3)=Matriz!$H$81,CONCATENATE(Matriz!A81," - P4 I1"),"")</f>
        <v/>
      </c>
      <c r="G24" s="108" t="str">
        <f>IF(CONCATENATE(C$22,E$3)=Matriz!$H$126,CONCATENATE(Matriz!A126," - P4 I1"),"")</f>
        <v/>
      </c>
      <c r="H24" s="108" t="str">
        <f>IF(CONCATENATE(C$22,E$3)=Matriz!$H$171,CONCATENATE(Matriz!A171," - P4 I1"),"")</f>
        <v/>
      </c>
      <c r="I24" s="107" t="str">
        <f>IF(CONCATENATE(C$22,E$3)=Matriz!$H$216,CONCATENATE(Matriz!A216," - P4 I1"),"")</f>
        <v/>
      </c>
      <c r="J24" s="106" t="str">
        <f>IF(CONCATENATE(C$22,J$3)=Matriz!$H$36,CONCATENATE(Matriz!A36," - P4 I2"),"")</f>
        <v/>
      </c>
      <c r="K24" s="108" t="str">
        <f>IF(CONCATENATE(C$22,J$3)=Matriz!$H$81,CONCATENATE(Matriz!A81," - P4 I2"),"")</f>
        <v/>
      </c>
      <c r="L24" s="108" t="str">
        <f>IF(CONCATENATE(C$22,J$3)=Matriz!$H$126,CONCATENATE(Matriz!A126," - P4 I2"),"")</f>
        <v/>
      </c>
      <c r="M24" s="108" t="str">
        <f>IF(CONCATENATE(C$22,J$3)=Matriz!$H$171,CONCATENATE(Matriz!A171," - P4 I2"),"")</f>
        <v/>
      </c>
      <c r="N24" s="110" t="str">
        <f>IF(CONCATENATE(C$22,J$3)=Matriz!$H$216,CONCATENATE(Matriz!A216," - P4 I2"),"")</f>
        <v/>
      </c>
      <c r="O24" s="53" t="str">
        <f>IF(CONCATENATE(C$22,O$3)=Matriz!$H$36,CONCATENATE(Matriz!A36," - P4 I3"),"")</f>
        <v/>
      </c>
      <c r="P24" s="33" t="str">
        <f>IF(CONCATENATE(C$22,O$3)=Matriz!$H$81,CONCATENATE(Matriz!A81," - P4 I3"),"")</f>
        <v/>
      </c>
      <c r="Q24" s="33" t="str">
        <f>IF(CONCATENATE(C$22,O$3)=Matriz!$H$126,CONCATENATE(Matriz!A126," - P4 I3"),"")</f>
        <v/>
      </c>
      <c r="R24" s="33" t="str">
        <f>IF(CONCATENATE(C$22,O$3)=Matriz!$H$171,CONCATENATE(Matriz!A171," - P4 I3"),"")</f>
        <v/>
      </c>
      <c r="S24" s="54" t="str">
        <f>IF(CONCATENATE(C$22,O$3)=Matriz!$H$216,CONCATENATE(Matriz!A216," - P4 I3"),"")</f>
        <v/>
      </c>
      <c r="T24" s="217" t="str">
        <f>IF(CONCATENATE(C$22,T$3)=Matriz!$H$36,CONCATENATE(Matriz!A36," - P4 I4"),"")</f>
        <v>R4
GESTIÓN TÉCNICA
 - P4 I4</v>
      </c>
      <c r="U24" s="169" t="str">
        <f>IF(CONCATENATE(C$22,T$3)=Matriz!$H$81,CONCATENATE(Matriz!A81," - P4 I4"),"")</f>
        <v>R9
GESTIÓN ADMINISTRATIVA Y FINANCIERA
 TALENTO HUMANO - P4 I4</v>
      </c>
      <c r="V24" s="218" t="str">
        <f>IF(CONCATENATE(C$22,T$3)=Matriz!$H$126,CONCATENATE(Matriz!A126," - P4 I4"),"")</f>
        <v/>
      </c>
      <c r="W24" s="147" t="str">
        <f>IF(CONCATENATE(C$22,T$3)=Matriz!$H$171,CONCATENATE(Matriz!A171," - P4 I4"),"")</f>
        <v/>
      </c>
      <c r="X24" s="146" t="str">
        <f>IF(CONCATENATE(C$22,T$3)=Matriz!$H$216,CONCATENATE(Matriz!A216," - P4 I4"),"")</f>
        <v/>
      </c>
      <c r="Y24" s="170" t="str">
        <f>IF(CONCATENATE(C$22,Y$3)=Matriz!$H$36,CONCATENATE(Matriz!A36," - P4 I5"),"")</f>
        <v/>
      </c>
      <c r="Z24" s="138" t="str">
        <f>IF(CONCATENATE(C$22,Y$3)=Matriz!$H$81,CONCATENATE(Matriz!A81," - P4 I5"),"")</f>
        <v/>
      </c>
      <c r="AA24" s="138" t="str">
        <f>IF(CONCATENATE(C$22,Y$3)=Matriz!$H$126,CONCATENATE(Matriz!A126," - P4 I5"),"")</f>
        <v/>
      </c>
      <c r="AB24" s="138" t="str">
        <f>IF(CONCATENATE(C$22,Y$3)=Matriz!$H$171,CONCATENATE(Matriz!A171," - P4 I5"),"")</f>
        <v/>
      </c>
      <c r="AC24" s="137" t="str">
        <f>IF(CONCATENATE(C$22,Y$3)=Matriz!$H$216,CONCATENATE(Matriz!A216," - P4 I5"),"")</f>
        <v/>
      </c>
      <c r="AI24" s="81">
        <v>9</v>
      </c>
      <c r="AJ24" s="81">
        <v>19</v>
      </c>
      <c r="AK24" s="81">
        <f t="shared" si="1"/>
        <v>171</v>
      </c>
    </row>
    <row r="25" spans="2:37" ht="73.5" customHeight="1" thickBot="1" x14ac:dyDescent="0.35">
      <c r="B25" s="605"/>
      <c r="E25" s="106" t="str">
        <f>IF(CONCATENATE(C$22,E$3)=Matriz!$H$45,CONCATENATE(Matriz!A45," - P4 I1"),"")</f>
        <v/>
      </c>
      <c r="F25" s="107" t="str">
        <f>IF(CONCATENATE(C$22,E$3)=Matriz!$H$90,CONCATENATE(Matriz!A90," - P4 I1"),"")</f>
        <v/>
      </c>
      <c r="G25" s="107" t="str">
        <f>IF(CONCATENATE(C$22,E$3)=Matriz!$H$135,CONCATENATE(Matriz!A135," - P4 I1"),"")</f>
        <v/>
      </c>
      <c r="H25" s="107" t="str">
        <f>IF(CONCATENATE(C$22,E$3)=Matriz!$H$180,CONCATENATE(Matriz!A180," - P4 I1"),"")</f>
        <v/>
      </c>
      <c r="I25" s="107" t="str">
        <f>IF(CONCATENATE(C$22,E$3)=Matriz!$H$225,CONCATENATE(Matriz!A225," - P4 I1"),"")</f>
        <v/>
      </c>
      <c r="J25" s="111" t="str">
        <f>IF(CONCATENATE(C$22,J$3)=Matriz!$H$45,CONCATENATE(Matriz!A45," - P4 I2"),"")</f>
        <v/>
      </c>
      <c r="K25" s="114" t="str">
        <f>IF(CONCATENATE(C$22,J$3)=Matriz!$H$90,CONCATENATE(Matriz!A90," - P4 I2"),"")</f>
        <v/>
      </c>
      <c r="L25" s="114" t="str">
        <f>IF(CONCATENATE(C$22,J$3)=Matriz!$H$135,CONCATENATE(Matriz!A135," - P4 I2"),"")</f>
        <v/>
      </c>
      <c r="M25" s="114" t="str">
        <f>IF(CONCATENATE(C$22,J$3)=Matriz!$H$180,CONCATENATE(Matriz!A180," - P4 I2"),"")</f>
        <v/>
      </c>
      <c r="N25" s="115" t="str">
        <f>IF(CONCATENATE(C$22,J$3)=Matriz!$H$225,CONCATENATE(Matriz!A225," - P4 I2"),"")</f>
        <v/>
      </c>
      <c r="O25" s="55" t="str">
        <f>IF(CONCATENATE(C$22,O$3)=Matriz!$H$45,CONCATENATE(Matriz!A45," - P4 I3"),"")</f>
        <v/>
      </c>
      <c r="P25" s="56" t="str">
        <f>IF(CONCATENATE(C$22,O$3)=Matriz!$H$90,CONCATENATE(Matriz!A90," - P4 I3"),"")</f>
        <v/>
      </c>
      <c r="Q25" s="56" t="str">
        <f>IF(CONCATENATE(C$22,O$3)=Matriz!$H$135,CONCATENATE(Matriz!A135," - P4 I3"),"")</f>
        <v/>
      </c>
      <c r="R25" s="56" t="str">
        <f>IF(CONCATENATE(C$22,O$3)=Matriz!$H$180,CONCATENATE(Matriz!A180," - P4 I3"),"")</f>
        <v/>
      </c>
      <c r="S25" s="57" t="str">
        <f>IF(CONCATENATE(C$22,O$3)=Matriz!$H$225,CONCATENATE(Matriz!A225," - P4 I3"),"")</f>
        <v/>
      </c>
      <c r="T25" s="219" t="str">
        <f>IF(CONCATENATE(C$22,T$3)=Matriz!$H$45,CONCATENATE(Matriz!A45," - P4 I4"),"")</f>
        <v>R5
SISTEMAS DE INFORMACIÓN Y COMUNICACIÓN - P4 I4</v>
      </c>
      <c r="U25" s="148" t="str">
        <f>IF(CONCATENATE(C$22,T$3)=Matriz!$H$90,CONCATENATE(Matriz!A90," - P4 I4"),"")</f>
        <v/>
      </c>
      <c r="V25" s="148" t="str">
        <f>IF(CONCATENATE(C$22,T$3)=Matriz!$H$135,CONCATENATE(Matriz!A135," - P4 I4"),"")</f>
        <v/>
      </c>
      <c r="W25" s="148" t="str">
        <f>IF(CONCATENATE(C$22,T$3)=Matriz!$H$180,CONCATENATE(Matriz!A180," - P4 I4"),"")</f>
        <v/>
      </c>
      <c r="X25" s="149" t="str">
        <f>IF(CONCATENATE(C$22,T$3)=Matriz!$H$225,CONCATENATE(Matriz!A225," - P4 I4"),"")</f>
        <v/>
      </c>
      <c r="Y25" s="139" t="str">
        <f>IF(CONCATENATE(C$22,Y$3)=Matriz!$H$45,CONCATENATE(Matriz!A45," - P4 I5"),"")</f>
        <v/>
      </c>
      <c r="Z25" s="221" t="str">
        <f>IF(CONCATENATE(C$22,Y$3)=Matriz!$H$90,CONCATENATE(Matriz!A90," - P4 I5"),"")</f>
        <v>R10
CONTROL INTERNO - P4 I5</v>
      </c>
      <c r="AA25" s="140" t="str">
        <f>IF(CONCATENATE(C$22,Y$3)=Matriz!$H$135,CONCATENATE(Matriz!A135," - P4 I5"),"")</f>
        <v/>
      </c>
      <c r="AB25" s="140" t="str">
        <f>IF(CONCATENATE(C$22,Y$3)=Matriz!$H$180,CONCATENATE(Matriz!A180," - P4 I5"),"")</f>
        <v/>
      </c>
      <c r="AC25" s="142" t="str">
        <f>IF(CONCATENATE(C$22,Y$3)=Matriz!$H$225,CONCATENATE(Matriz!A225," - P4 I5"),"")</f>
        <v/>
      </c>
      <c r="AI25" s="81">
        <v>9</v>
      </c>
      <c r="AJ25" s="81">
        <v>20</v>
      </c>
      <c r="AK25" s="81">
        <f t="shared" si="1"/>
        <v>180</v>
      </c>
    </row>
    <row r="26" spans="2:37" ht="54" customHeight="1" x14ac:dyDescent="0.3">
      <c r="B26" s="605"/>
      <c r="E26" s="104" t="str">
        <f>IF(CONCATENATE(C$27,E$3)=Matriz!$H$9,CONCATENATE(Matriz!A$9," - P5 I1"),"")</f>
        <v/>
      </c>
      <c r="F26" s="105" t="str">
        <f>IF(CONCATENATE($C$27,E$3)=Matriz!$H$54,CONCATENATE(Matriz!A$54," - P5 I1"),"")</f>
        <v/>
      </c>
      <c r="G26" s="105" t="str">
        <f>IF(CONCATENATE($C$27,E$3)=Matriz!$H$99,CONCATENATE(Matriz!A$99," - P5 I1"),"")</f>
        <v/>
      </c>
      <c r="H26" s="105" t="str">
        <f>IF(CONCATENATE($C$27,E$3)=Matriz!$H$144,CONCATENATE(Matriz!A$144," - P5 I1"),"")</f>
        <v/>
      </c>
      <c r="I26" s="109" t="str">
        <f>IF(CONCATENATE($C$27,E$3)=Matriz!$H$189,CONCATENATE(Matriz!A$189," - P5 I1"),"")</f>
        <v/>
      </c>
      <c r="J26" s="104" t="str">
        <f>IF(CONCATENATE(C$27,J$3)=Matriz!$H$9,CONCATENATE(Matriz!A$9," - P5 I2"),"")</f>
        <v/>
      </c>
      <c r="K26" s="105" t="str">
        <f>IF(CONCATENATE($C$27,J$3)=Matriz!$H$54,CONCATENATE(Matriz!A$54," - P5 I2"),"")</f>
        <v/>
      </c>
      <c r="L26" s="105" t="str">
        <f>IF(CONCATENATE($C$27,J$3)=Matriz!$H$99,CONCATENATE(Matriz!A$99," - P5 I2"),"")</f>
        <v/>
      </c>
      <c r="M26" s="105" t="str">
        <f>IF(CONCATENATE($C$27,J$3)=Matriz!$H$144,CONCATENATE(Matriz!A$144," - P5 I2"),"")</f>
        <v/>
      </c>
      <c r="N26" s="109" t="str">
        <f>IF(CONCATENATE($C$27,J$3)=Matriz!$H$189,CONCATENATE(Matriz!A$189," - P5 I2"),"")</f>
        <v/>
      </c>
      <c r="O26" s="50" t="str">
        <f>IF(CONCATENATE(C$27,O$3)=Matriz!$H$9,CONCATENATE(Matriz!A$9," - P5 I3"),"")</f>
        <v/>
      </c>
      <c r="P26" s="51" t="str">
        <f>IF(CONCATENATE($C$27,O$3)=Matriz!$H$54,CONCATENATE(Matriz!A$54," - P5 I3"),"")</f>
        <v/>
      </c>
      <c r="Q26" s="167" t="str">
        <f>IF(CONCATENATE($C$27,O$3)=Matriz!$H$99,CONCATENATE(Matriz!A$99," - P5 I3"),"")</f>
        <v/>
      </c>
      <c r="R26" s="51" t="str">
        <f>IF(CONCATENATE($C$27,O$3)=Matriz!$H$144,CONCATENATE(Matriz!A$144," - P5 I3"),"")</f>
        <v/>
      </c>
      <c r="S26" s="52" t="str">
        <f>IF(CONCATENATE($C$27,O$3)=Matriz!$H$189,CONCATENATE(Matriz!A$189," - P5 I3"),"")</f>
        <v/>
      </c>
      <c r="T26" s="58" t="str">
        <f>IF(CONCATENATE($C$27,T$3)=Matriz!$H$9,CONCATENATE(Matriz!A$9," - P5 I4"),"")</f>
        <v/>
      </c>
      <c r="U26" s="59" t="str">
        <f>IF(CONCATENATE($C$27,T$3)=Matriz!$H$54,CONCATENATE(Matriz!A$54," - P5 I4"),"")</f>
        <v/>
      </c>
      <c r="V26" s="59" t="str">
        <f>IF(CONCATENATE($C$27,T$3)=Matriz!$H$99,CONCATENATE(Matriz!A$99," - P5 I4"),"")</f>
        <v/>
      </c>
      <c r="W26" s="59" t="str">
        <f>IF(CONCATENATE($C$27,T$3)=Matriz!$H$144,CONCATENATE(Matriz!A$144," - P5 I4"),"")</f>
        <v/>
      </c>
      <c r="X26" s="60" t="str">
        <f>IF(CONCATENATE($C$27,T$3)=Matriz!$H$189,CONCATENATE(Matriz!A$189," - P5 I4"),"")</f>
        <v/>
      </c>
      <c r="Y26" s="32" t="str">
        <f>IF(CONCATENATE($C$27,Y$3)=Matriz!$H$9,CONCATENATE(Matriz!A$9," - P5 I5"),"")</f>
        <v/>
      </c>
      <c r="Z26" s="32" t="str">
        <f>IF(CONCATENATE($C$27,Y$3)=Matriz!$H$54,CONCATENATE(Matriz!A$54," - P5 I5"),"")</f>
        <v/>
      </c>
      <c r="AA26" s="32" t="str">
        <f>IF(CONCATENATE($C$27,Y$3)=Matriz!$H$99,CONCATENATE(Matriz!A$99," - P5 I5"),"")</f>
        <v/>
      </c>
      <c r="AB26" s="32" t="str">
        <f>IF(CONCATENATE($C$27,Y$3)=Matriz!$H$144,CONCATENATE(Matriz!A$144," - P5 I5"),"")</f>
        <v/>
      </c>
      <c r="AC26" s="36" t="str">
        <f>IF(CONCATENATE($C$27,Y$3)=Matriz!$H$189,CONCATENATE(Matriz!A$189," - P5 I5"),"")</f>
        <v/>
      </c>
      <c r="AI26" s="81">
        <v>9</v>
      </c>
      <c r="AJ26" s="81">
        <v>21</v>
      </c>
      <c r="AK26" s="81">
        <f t="shared" si="1"/>
        <v>189</v>
      </c>
    </row>
    <row r="27" spans="2:37" ht="39.75" customHeight="1" x14ac:dyDescent="0.3">
      <c r="B27" s="605"/>
      <c r="C27" s="608">
        <v>1</v>
      </c>
      <c r="D27" s="607" t="s">
        <v>188</v>
      </c>
      <c r="E27" s="106" t="str">
        <f>IF(CONCATENATE($C$27,E$3)=Matriz!$H$18,CONCATENATE(Matriz!A$18," - P5 I1"),"")</f>
        <v/>
      </c>
      <c r="F27" s="107" t="str">
        <f>IF(CONCATENATE($C$27,E$3)=Matriz!$H$63,CONCATENATE(Matriz!A$63," - P5 I1"),"")</f>
        <v/>
      </c>
      <c r="G27" s="107" t="str">
        <f>IF(CONCATENATE($C$27,E$3)=Matriz!$H$108,CONCATENATE(Matriz!A$108," - P5 I1"),"")</f>
        <v/>
      </c>
      <c r="H27" s="107" t="str">
        <f>IF(CONCATENATE($C$27,E$3)=Matriz!$H$153,CONCATENATE(Matriz!A$153," - P5 I1"),"")</f>
        <v/>
      </c>
      <c r="I27" s="110" t="str">
        <f>IF(CONCATENATE($C$27,E$3)=Matriz!$H$198,CONCATENATE(Matriz!A$198," - P5 I1"),"")</f>
        <v/>
      </c>
      <c r="J27" s="106" t="str">
        <f>IF(CONCATENATE($C$27,J$3)=Matriz!$H$18,CONCATENATE(Matriz!A$18," - P5 I2"),"")</f>
        <v/>
      </c>
      <c r="K27" s="107" t="str">
        <f>IF(CONCATENATE($C$27,J$3)=Matriz!$H$63,CONCATENATE(Matriz!A$63," - P5 I2"),"")</f>
        <v/>
      </c>
      <c r="L27" s="107" t="str">
        <f>IF(CONCATENATE($C$27,J$3)=Matriz!$H$108,CONCATENATE(Matriz!A$108," - P5 I2"),"")</f>
        <v/>
      </c>
      <c r="M27" s="107" t="str">
        <f>IF(CONCATENATE($C$27,J$3)=Matriz!$H$153,CONCATENATE(Matriz!A$153," - P5 I2"),"")</f>
        <v/>
      </c>
      <c r="N27" s="110" t="str">
        <f>IF(CONCATENATE($C$27,J$3)=Matriz!$H$198,CONCATENATE(Matriz!A$198," - P5 I2"),"")</f>
        <v/>
      </c>
      <c r="O27" s="53" t="str">
        <f>IF(CONCATENATE($C$27,O$3)=Matriz!$H$18,CONCATENATE(Matriz!A$18," - P5 I3"),"")</f>
        <v/>
      </c>
      <c r="P27" s="30" t="str">
        <f>IF(CONCATENATE($C$27,O$3)=Matriz!$H$63,CONCATENATE(Matriz!A$63," - P5 I3"),"")</f>
        <v/>
      </c>
      <c r="Q27" s="30" t="str">
        <f>IF(CONCATENATE($C$27,O$3)=Matriz!$H$108,CONCATENATE(Matriz!A$108," - P5 I3"),"")</f>
        <v/>
      </c>
      <c r="R27" s="30" t="str">
        <f>IF(CONCATENATE($C$27,O$3)=Matriz!$H$153,CONCATENATE(Matriz!A$153," - P5 I3"),"")</f>
        <v/>
      </c>
      <c r="S27" s="54" t="str">
        <f>IF(CONCATENATE($C$27,O$3)=Matriz!$H$198,CONCATENATE(Matriz!A$198," - P5 I3"),"")</f>
        <v/>
      </c>
      <c r="T27" s="61" t="str">
        <f>IF(CONCATENATE($C$27,T$3)=Matriz!$H$18,CONCATENATE(Matriz!A$18," - P5 I4"),"")</f>
        <v/>
      </c>
      <c r="U27" s="31" t="str">
        <f>IF(CONCATENATE($C$27,T$3)=Matriz!$H$63,CONCATENATE(Matriz!A$63," - P5 I4"),"")</f>
        <v/>
      </c>
      <c r="V27" s="31" t="str">
        <f>IF(CONCATENATE($C$27,T$3)=Matriz!$H$108,CONCATENATE(Matriz!A$108," - P5 I4"),"")</f>
        <v/>
      </c>
      <c r="W27" s="31" t="str">
        <f>IF(CONCATENATE($C$27,T$3)=Matriz!$H$153,CONCATENATE(Matriz!A$153," - P5 I4"),"")</f>
        <v/>
      </c>
      <c r="X27" s="62" t="str">
        <f>IF(CONCATENATE($C$27,T$3)=Matriz!$H$198,CONCATENATE(Matriz!A$198," - P5 I4"),"")</f>
        <v/>
      </c>
      <c r="Y27" s="32" t="str">
        <f>IF(CONCATENATE($C$27,Y$3)=Matriz!$H$18,CONCATENATE(Matriz!A$18," - P5 I5"),"")</f>
        <v/>
      </c>
      <c r="Z27" s="32" t="str">
        <f>IF(CONCATENATE($C$27,Y$3)=Matriz!$H$63,CONCATENATE(Matriz!A$63," - P5 I5"),"")</f>
        <v/>
      </c>
      <c r="AA27" s="32" t="str">
        <f>IF(CONCATENATE($C$27,Y$3)=Matriz!$H$108,CONCATENATE(Matriz!A$108," - P5 I5"),"")</f>
        <v/>
      </c>
      <c r="AB27" s="32" t="str">
        <f>IF(CONCATENATE($C$27,Y$3)=Matriz!$H$153,CONCATENATE(Matriz!A$153," - P5 I5"),"")</f>
        <v/>
      </c>
      <c r="AC27" s="36" t="str">
        <f>IF(CONCATENATE($C$27,Y$3)=Matriz!$H$198,CONCATENATE(Matriz!A$198," - P5 I5"),"")</f>
        <v/>
      </c>
      <c r="AI27" s="81">
        <v>9</v>
      </c>
      <c r="AJ27" s="81">
        <v>22</v>
      </c>
      <c r="AK27" s="81">
        <f t="shared" si="1"/>
        <v>198</v>
      </c>
    </row>
    <row r="28" spans="2:37" ht="39.75" customHeight="1" x14ac:dyDescent="0.3">
      <c r="B28" s="605"/>
      <c r="C28" s="608"/>
      <c r="D28" s="607"/>
      <c r="E28" s="106" t="str">
        <f>IF(CONCATENATE($C$27,E$3)=Matriz!$H$27,CONCATENATE(Matriz!A$27," - P5 I1"),"")</f>
        <v/>
      </c>
      <c r="F28" s="108" t="str">
        <f>IF(CONCATENATE($C$27,E$3)=Matriz!$H$72,CONCATENATE(Matriz!A$72," - P5 I1"),"")</f>
        <v/>
      </c>
      <c r="G28" s="108" t="str">
        <f>IF(CONCATENATE($C$27,E$3)=Matriz!$H$117,CONCATENATE(Matriz!A$117," - P5 I1"),"")</f>
        <v/>
      </c>
      <c r="H28" s="108" t="str">
        <f>IF(CONCATENATE($C$27,E$3)=Matriz!$H$162,CONCATENATE(Matriz!A$162," - P5 I1"),"")</f>
        <v/>
      </c>
      <c r="I28" s="110" t="str">
        <f>IF(CONCATENATE($C$27,E$3)=Matriz!$H$207,CONCATENATE(Matriz!A$207," - P5 I1"),"")</f>
        <v/>
      </c>
      <c r="J28" s="106" t="str">
        <f>IF(CONCATENATE($C$27,J$3)=Matriz!$H$27,CONCATENATE(Matriz!A$27," - P5 I2"),"")</f>
        <v/>
      </c>
      <c r="K28" s="108" t="str">
        <f>IF(CONCATENATE($C$27,J$3)=Matriz!$H$72,CONCATENATE(Matriz!A$72," - P5 I2"),"")</f>
        <v/>
      </c>
      <c r="L28" s="108" t="str">
        <f>IF(CONCATENATE($C$27,J$3)=Matriz!$H$117,CONCATENATE(Matriz!A$117," - P5 I2"),"")</f>
        <v/>
      </c>
      <c r="M28" s="108" t="str">
        <f>IF(CONCATENATE($C$27,J$3)=Matriz!$H$162,CONCATENATE(Matriz!A$162," - P5 I2"),"")</f>
        <v/>
      </c>
      <c r="N28" s="110" t="str">
        <f>IF(CONCATENATE($C$27,J$3)=Matriz!$H$207,CONCATENATE(Matriz!A$207," - P5 I2"),"")</f>
        <v/>
      </c>
      <c r="O28" s="53" t="str">
        <f>IF(CONCATENATE($C$27,O$3)=Matriz!$H$27,CONCATENATE(Matriz!A$27," - P5 I3"),"")</f>
        <v/>
      </c>
      <c r="P28" s="33" t="str">
        <f>IF(CONCATENATE($C$27,O$3)=Matriz!$H$72,CONCATENATE(Matriz!A$72," - P5 I3"),"")</f>
        <v/>
      </c>
      <c r="Q28" s="33" t="str">
        <f>IF(CONCATENATE($C$27,O$3)=Matriz!$H$117,CONCATENATE(Matriz!A$117," - P5 I3"),"")</f>
        <v/>
      </c>
      <c r="R28" s="33" t="str">
        <f>IF(CONCATENATE($C$27,O$3)=Matriz!$H$162,CONCATENATE(Matriz!A$162," - P5 I3"),"")</f>
        <v/>
      </c>
      <c r="S28" s="54" t="str">
        <f>IF(CONCATENATE($C$27,O$3)=Matriz!$H$207,CONCATENATE(Matriz!A$207," - P5 I3"),"")</f>
        <v/>
      </c>
      <c r="T28" s="61" t="str">
        <f>IF(CONCATENATE($C$27,T$3)=Matriz!$H$27,CONCATENATE(Matriz!A$27," - P5 I4"),"")</f>
        <v/>
      </c>
      <c r="U28" s="34" t="str">
        <f>IF(CONCATENATE($C$27,T$3)=Matriz!$H$72,CONCATENATE(Matriz!A$72," - P5 I4"),"")</f>
        <v/>
      </c>
      <c r="V28" s="34" t="str">
        <f>IF(CONCATENATE($C$27,T$3)=Matriz!$H$117,CONCATENATE(Matriz!A$117," - P5 I4"),"")</f>
        <v/>
      </c>
      <c r="W28" s="34" t="str">
        <f>IF(CONCATENATE($C$27,T$3)=Matriz!$H$162,CONCATENATE(Matriz!A$162," - P5 I4"),"")</f>
        <v/>
      </c>
      <c r="X28" s="62" t="str">
        <f>IF(CONCATENATE($C$27,T$3)=Matriz!$H$207,CONCATENATE(Matriz!A$207," - P5 I4"),"")</f>
        <v/>
      </c>
      <c r="Y28" s="32" t="str">
        <f>IF(CONCATENATE($C$27,Y$3)=Matriz!$H$27,CONCATENATE(Matriz!A$27," - P5 I5"),"")</f>
        <v/>
      </c>
      <c r="Z28" s="35" t="str">
        <f>IF(CONCATENATE($C$27,Y$3)=Matriz!$H$72,CONCATENATE(Matriz!A$72," - P5 I5"),"")</f>
        <v/>
      </c>
      <c r="AA28" s="35" t="str">
        <f>IF(CONCATENATE($C$27,Y$3)=Matriz!$H$117,CONCATENATE(Matriz!A$117," - P5 I5"),"")</f>
        <v/>
      </c>
      <c r="AB28" s="35" t="str">
        <f>IF(CONCATENATE($C$27,Y$3)=Matriz!$H$162,CONCATENATE(Matriz!A$162," - P5 I5"),"")</f>
        <v/>
      </c>
      <c r="AC28" s="36" t="str">
        <f>IF(CONCATENATE($C$27,Y$3)=Matriz!$H$207,CONCATENATE(Matriz!A$207," - P5 I5"),"")</f>
        <v/>
      </c>
      <c r="AI28" s="81">
        <v>9</v>
      </c>
      <c r="AJ28" s="81">
        <v>23</v>
      </c>
      <c r="AK28" s="81">
        <f t="shared" si="1"/>
        <v>207</v>
      </c>
    </row>
    <row r="29" spans="2:37" ht="39.75" customHeight="1" x14ac:dyDescent="0.3">
      <c r="B29" s="605"/>
      <c r="C29" s="608"/>
      <c r="D29" s="607"/>
      <c r="E29" s="106" t="str">
        <f>IF(CONCATENATE($C$27,E$3)=Matriz!$H$36,CONCATENATE(Matriz!A$36," - P5 I1"),"")</f>
        <v/>
      </c>
      <c r="F29" s="108" t="str">
        <f>IF(CONCATENATE($C$27,E$3)=Matriz!$H$81,CONCATENATE(Matriz!A$81," - P5 I1"),"")</f>
        <v/>
      </c>
      <c r="G29" s="108" t="str">
        <f>IF(CONCATENATE($C$27,E$3)=Matriz!$H$126,CONCATENATE(Matriz!A$126," - P5 I1"),"")</f>
        <v/>
      </c>
      <c r="H29" s="108" t="str">
        <f>IF(CONCATENATE($C$27,E$3)=Matriz!$H$171,CONCATENATE(Matriz!A$171," - P5 I1"),"")</f>
        <v/>
      </c>
      <c r="I29" s="110" t="str">
        <f>IF(CONCATENATE($C$27,E$3)=Matriz!$H$216,CONCATENATE(Matriz!A$216," - P5 I1"),"")</f>
        <v/>
      </c>
      <c r="J29" s="106" t="str">
        <f>IF(CONCATENATE($C$27,J$3)=Matriz!$H$36,CONCATENATE(Matriz!A$36," - P5 I2"),"")</f>
        <v/>
      </c>
      <c r="K29" s="108" t="str">
        <f>IF(CONCATENATE($C$27,J$3)=Matriz!$H$81,CONCATENATE(Matriz!A$81," - P5 I2"),"")</f>
        <v/>
      </c>
      <c r="L29" s="108" t="str">
        <f>IF(CONCATENATE($C$27,J$3)=Matriz!$H$126,CONCATENATE(Matriz!A$126," - P5 I2"),"")</f>
        <v/>
      </c>
      <c r="M29" s="108" t="str">
        <f>IF(CONCATENATE($C$27,J$3)=Matriz!$H$171,CONCATENATE(Matriz!A$171," - P5 I2"),"")</f>
        <v/>
      </c>
      <c r="N29" s="110" t="str">
        <f>IF(CONCATENATE($C$27,J$3)=Matriz!$H$216,CONCATENATE(Matriz!A$216," - P5 I2"),"")</f>
        <v/>
      </c>
      <c r="O29" s="53" t="str">
        <f>IF(CONCATENATE($C$27,O$3)=Matriz!$H$36,CONCATENATE(Matriz!A$36," - P5 I3"),"")</f>
        <v/>
      </c>
      <c r="P29" s="33" t="str">
        <f>IF(CONCATENATE($C$27,O$3)=Matriz!$H$81,CONCATENATE(Matriz!A$81," - P5 I3"),"")</f>
        <v/>
      </c>
      <c r="Q29" s="33" t="str">
        <f>IF(CONCATENATE($C$27,O$3)=Matriz!$H$126,CONCATENATE(Matriz!A$126," - P5 I3"),"")</f>
        <v/>
      </c>
      <c r="R29" s="33" t="str">
        <f>IF(CONCATENATE($C$27,O$3)=Matriz!$H$171,CONCATENATE(Matriz!A$171," - P5 I3"),"")</f>
        <v/>
      </c>
      <c r="S29" s="54" t="str">
        <f>IF(CONCATENATE($C$27,O$3)=Matriz!$H$216,CONCATENATE(Matriz!A$216," - P5 I3"),"")</f>
        <v/>
      </c>
      <c r="T29" s="61" t="str">
        <f>IF(CONCATENATE($C$27,T$3)=Matriz!$H$36,CONCATENATE(Matriz!A$36," - P5 I4"),"")</f>
        <v/>
      </c>
      <c r="U29" s="34" t="str">
        <f>IF(CONCATENATE($C$27,T$3)=Matriz!$H$81,CONCATENATE(Matriz!A$81," - P5 I4"),"")</f>
        <v/>
      </c>
      <c r="V29" s="34" t="str">
        <f>IF(CONCATENATE($C$27,T$3)=Matriz!$H$126,CONCATENATE(Matriz!A$126," - P5 I4"),"")</f>
        <v/>
      </c>
      <c r="W29" s="34" t="str">
        <f>IF(CONCATENATE($C$27,T$3)=Matriz!$H$171,CONCATENATE(Matriz!A$171," - P5 I4"),"")</f>
        <v/>
      </c>
      <c r="X29" s="62" t="str">
        <f>IF(CONCATENATE($C$27,T$3)=Matriz!$H$216,CONCATENATE(Matriz!A$216," - P5 I4"),"")</f>
        <v/>
      </c>
      <c r="Y29" s="32" t="str">
        <f>IF(CONCATENATE($C$27,Y$3)=Matriz!$H$36,CONCATENATE(Matriz!A$36," - P5 I5"),"")</f>
        <v/>
      </c>
      <c r="Z29" s="35" t="str">
        <f>IF(CONCATENATE($C$27,Y$3)=Matriz!$H$81,CONCATENATE(Matriz!A$81," - P5 I5"),"")</f>
        <v/>
      </c>
      <c r="AA29" s="35" t="str">
        <f>IF(CONCATENATE($C$27,Y$3)=Matriz!$H$126,CONCATENATE(Matriz!A$126," - P5 I5"),"")</f>
        <v/>
      </c>
      <c r="AB29" s="35" t="str">
        <f>IF(CONCATENATE($C$27,Y$3)=Matriz!$H$171,CONCATENATE(Matriz!A$171," - P5 I5"),"")</f>
        <v/>
      </c>
      <c r="AC29" s="36" t="str">
        <f>IF(CONCATENATE($C$27,Y$3)=Matriz!$H$216,CONCATENATE(Matriz!A$216," - P5 I5"),"")</f>
        <v/>
      </c>
      <c r="AI29" s="81">
        <v>9</v>
      </c>
      <c r="AJ29" s="81">
        <v>24</v>
      </c>
      <c r="AK29" s="81">
        <f t="shared" si="1"/>
        <v>216</v>
      </c>
    </row>
    <row r="30" spans="2:37" ht="55.5" customHeight="1" thickBot="1" x14ac:dyDescent="0.35">
      <c r="B30" s="605"/>
      <c r="E30" s="111" t="str">
        <f>IF(CONCATENATE($C$27,E$3)=Matriz!$H$45,CONCATENATE(Matriz!A$45," - P5 I1"),"")</f>
        <v/>
      </c>
      <c r="F30" s="112" t="str">
        <f>IF(CONCATENATE($C$27,E$3)=Matriz!$H$90,CONCATENATE(Matriz!A$90," - P5 I1"),"")</f>
        <v/>
      </c>
      <c r="G30" s="112" t="str">
        <f>IF(CONCATENATE($C$27,E$3)=Matriz!$H$135,CONCATENATE(Matriz!A$135," - P5 I1"),"")</f>
        <v/>
      </c>
      <c r="H30" s="112" t="str">
        <f>IF(CONCATENATE($C$27,E$3)=Matriz!$H$180,CONCATENATE(Matriz!A$180," - P5 I1"),"")</f>
        <v/>
      </c>
      <c r="I30" s="113" t="str">
        <f>IF(CONCATENATE($C$27,E$3)=Matriz!$H$225,CONCATENATE(Matriz!A$225," - P5 I1"),"")</f>
        <v/>
      </c>
      <c r="J30" s="111" t="str">
        <f>IF(CONCATENATE($C$27,J$3)=Matriz!$H$45,CONCATENATE(Matriz!A$45," - P5 I2"),"")</f>
        <v/>
      </c>
      <c r="K30" s="112" t="str">
        <f>IF(CONCATENATE($C$27,J$3)=Matriz!$H$90,CONCATENATE(Matriz!A$90," - P5 I2"),"")</f>
        <v/>
      </c>
      <c r="L30" s="112" t="str">
        <f>IF(CONCATENATE($C$27,J$3)=Matriz!$H$135,CONCATENATE(Matriz!A$135," - P5 I2"),"")</f>
        <v/>
      </c>
      <c r="M30" s="112" t="str">
        <f>IF(CONCATENATE($C$27,J$3)=Matriz!$H$180,CONCATENATE(Matriz!A$180," - P5 I2"),"")</f>
        <v/>
      </c>
      <c r="N30" s="113" t="str">
        <f>IF(CONCATENATE($C$27,J$3)=Matriz!$H$225,CONCATENATE(Matriz!A$225," - P5 I2"),"")</f>
        <v/>
      </c>
      <c r="O30" s="166" t="str">
        <f>IF(CONCATENATE($C$27,O$3)=Matriz!$H$45,CONCATENATE(Matriz!A$45," - P5 I3"),"")</f>
        <v/>
      </c>
      <c r="P30" s="102" t="str">
        <f>IF(CONCATENATE($C$27,O$3)=Matriz!$H$90,CONCATENATE(Matriz!A$90," - P5 I3"),"")</f>
        <v/>
      </c>
      <c r="Q30" s="102" t="str">
        <f>IF(CONCATENATE($C$27,O$3)=Matriz!$H$135,CONCATENATE(Matriz!A$135," - P5 I3"),"")</f>
        <v/>
      </c>
      <c r="R30" s="102" t="str">
        <f>IF(CONCATENATE($C$27,O$3)=Matriz!$H$180,CONCATENATE(Matriz!A$180," - P5 I3"),"")</f>
        <v/>
      </c>
      <c r="S30" s="103" t="str">
        <f>IF(CONCATENATE($C$27,O$3)=Matriz!$H$225,CONCATENATE(Matriz!A$225," - P5 I3"),"")</f>
        <v/>
      </c>
      <c r="T30" s="192" t="str">
        <f>IF(CONCATENATE($C$27,T$3)=Matriz!$H$45,CONCATENATE(Matriz!A$45," - P5 I4"),"")</f>
        <v/>
      </c>
      <c r="U30" s="64" t="str">
        <f>IF(CONCATENATE($C$27,T$3)=Matriz!$H$90,CONCATENATE(Matriz!A$90," - P5 I4"),"")</f>
        <v/>
      </c>
      <c r="V30" s="64" t="str">
        <f>IF(CONCATENATE($C$27,T$3)=Matriz!$H$135,CONCATENATE(Matriz!A$135," - P5 I4"),"")</f>
        <v/>
      </c>
      <c r="W30" s="64" t="str">
        <f>IF(CONCATENATE($C$27,T$3)=Matriz!$H$180,CONCATENATE(Matriz!A$180," - P5 I4"),"")</f>
        <v/>
      </c>
      <c r="X30" s="65" t="str">
        <f>IF(CONCATENATE($C$27,T$3)=Matriz!$H$225,CONCATENATE(Matriz!A$225," - P5 I4"),"")</f>
        <v/>
      </c>
      <c r="Y30" s="68" t="str">
        <f>IF(CONCATENATE($C$27,Y$3)=Matriz!$H$45,CONCATENATE(Matriz!A$45," - P5 I5"),"")</f>
        <v/>
      </c>
      <c r="Z30" s="38" t="str">
        <f>IF(CONCATENATE($C$27,Y$3)=Matriz!$H$90,CONCATENATE(Matriz!A$90," - P5 I5"),"")</f>
        <v/>
      </c>
      <c r="AA30" s="38" t="str">
        <f>IF(CONCATENATE($C$27,Y$3)=Matriz!$H$135,CONCATENATE(Matriz!A$135," - P5 I5"),"")</f>
        <v/>
      </c>
      <c r="AB30" s="38" t="str">
        <f>IF(CONCATENATE($C$27,Y$3)=Matriz!$H$180,CONCATENATE(Matriz!A$180," - P5 I5"),"")</f>
        <v/>
      </c>
      <c r="AC30" s="37" t="str">
        <f>IF(CONCATENATE($C$27,Y$3)=Matriz!$H$225,CONCATENATE(Matriz!A$225," - P5 I5"),"")</f>
        <v/>
      </c>
      <c r="AI30" s="81">
        <v>9</v>
      </c>
      <c r="AJ30" s="81">
        <v>25</v>
      </c>
      <c r="AK30" s="81">
        <f t="shared" si="1"/>
        <v>225</v>
      </c>
    </row>
    <row r="31" spans="2:37" x14ac:dyDescent="0.3">
      <c r="B31" s="15"/>
    </row>
    <row r="32" spans="2:37" x14ac:dyDescent="0.3">
      <c r="B32" s="15"/>
    </row>
    <row r="33" spans="2:34" x14ac:dyDescent="0.3">
      <c r="B33" s="15"/>
      <c r="AE33" s="611"/>
      <c r="AF33" s="611"/>
      <c r="AG33" s="611"/>
      <c r="AH33" s="611"/>
    </row>
    <row r="34" spans="2:34" x14ac:dyDescent="0.3">
      <c r="B34" s="15"/>
      <c r="AE34" s="611"/>
      <c r="AF34" s="611"/>
      <c r="AG34" s="611"/>
      <c r="AH34" s="611"/>
    </row>
    <row r="35" spans="2:34" x14ac:dyDescent="0.3">
      <c r="B35" s="15"/>
      <c r="AE35" s="611"/>
      <c r="AF35" s="611"/>
      <c r="AG35" s="611"/>
      <c r="AH35" s="611"/>
    </row>
    <row r="36" spans="2:34" x14ac:dyDescent="0.3">
      <c r="B36" s="15"/>
      <c r="AE36" s="611"/>
      <c r="AF36" s="611"/>
      <c r="AG36" s="611"/>
      <c r="AH36" s="611"/>
    </row>
    <row r="37" spans="2:34" x14ac:dyDescent="0.3">
      <c r="B37" s="15"/>
      <c r="AE37" s="611"/>
      <c r="AF37" s="611"/>
      <c r="AG37" s="611"/>
      <c r="AH37" s="611"/>
    </row>
    <row r="38" spans="2:34" x14ac:dyDescent="0.3">
      <c r="B38" s="15"/>
      <c r="AE38" s="611"/>
      <c r="AF38" s="611"/>
      <c r="AG38" s="611"/>
      <c r="AH38" s="611"/>
    </row>
    <row r="39" spans="2:34" x14ac:dyDescent="0.3">
      <c r="B39" s="15"/>
    </row>
    <row r="40" spans="2:34" x14ac:dyDescent="0.3">
      <c r="B40" s="15"/>
    </row>
    <row r="41" spans="2:34" ht="18" x14ac:dyDescent="0.35">
      <c r="B41" s="15"/>
      <c r="AF41" s="609"/>
      <c r="AG41" s="609"/>
      <c r="AH41" s="609"/>
    </row>
    <row r="42" spans="2:34" x14ac:dyDescent="0.3">
      <c r="B42" s="15"/>
    </row>
    <row r="43" spans="2:34" x14ac:dyDescent="0.3">
      <c r="B43" s="15"/>
    </row>
    <row r="44" spans="2:34" ht="18" x14ac:dyDescent="0.35">
      <c r="B44" s="15"/>
      <c r="AF44" s="609"/>
      <c r="AG44" s="609"/>
      <c r="AH44" s="609"/>
    </row>
    <row r="45" spans="2:34" x14ac:dyDescent="0.3">
      <c r="B45" s="15"/>
    </row>
    <row r="46" spans="2:34" x14ac:dyDescent="0.3">
      <c r="B46" s="15"/>
    </row>
    <row r="47" spans="2:34" ht="18" x14ac:dyDescent="0.35">
      <c r="B47" s="15"/>
      <c r="AF47" s="609"/>
      <c r="AG47" s="609"/>
      <c r="AH47" s="609"/>
    </row>
    <row r="48" spans="2:34" x14ac:dyDescent="0.3">
      <c r="B48" s="15"/>
    </row>
    <row r="49" spans="2:34" x14ac:dyDescent="0.3">
      <c r="B49" s="15"/>
    </row>
    <row r="50" spans="2:34" ht="18" x14ac:dyDescent="0.35">
      <c r="B50" s="15"/>
      <c r="AF50" s="609"/>
      <c r="AG50" s="609"/>
      <c r="AH50" s="609"/>
    </row>
    <row r="51" spans="2:34" x14ac:dyDescent="0.3">
      <c r="B51" s="15"/>
    </row>
    <row r="52" spans="2:34" x14ac:dyDescent="0.3">
      <c r="B52" s="15"/>
    </row>
    <row r="53" spans="2:34" x14ac:dyDescent="0.3">
      <c r="B53" s="15"/>
    </row>
    <row r="54" spans="2:34" x14ac:dyDescent="0.3">
      <c r="B54" s="15"/>
    </row>
    <row r="55" spans="2:34" x14ac:dyDescent="0.3">
      <c r="B55" s="15"/>
    </row>
    <row r="56" spans="2:34" x14ac:dyDescent="0.3">
      <c r="B56" s="15"/>
    </row>
    <row r="57" spans="2:34" x14ac:dyDescent="0.3">
      <c r="B57" s="15"/>
    </row>
    <row r="58" spans="2:34" x14ac:dyDescent="0.3">
      <c r="B58" s="15"/>
    </row>
    <row r="59" spans="2:34" x14ac:dyDescent="0.3">
      <c r="B59" s="15"/>
    </row>
    <row r="60" spans="2:34" x14ac:dyDescent="0.3">
      <c r="B60" s="15"/>
    </row>
  </sheetData>
  <protectedRanges>
    <protectedRange sqref="A1:D29 E1:H5 G6:H7 I1:I29 K6:N7 K10:N10 J1:R5 P6:R7 T1:W5 U6:W7 X1:X29 Y1:AB5 Z6:AB7 F10:H12 K11:M12 N11:N29 P10:R12 U10:W12 Z10:AB12 F15:H17 K15:M17 P15:R17 U15:W17 Z15:AB17 F20:H22 K20:M22 P20:R22 U20:W22 Z20:AB22 F25:H27 J6:J30 K25:M27 O6:O30 P25:R27 T6:T30 U25:W27 Y6:Y30 Z25:AB27 E6:E30 F6 S1:S29" name="Rango1"/>
  </protectedRanges>
  <mergeCells count="29">
    <mergeCell ref="AF44:AH44"/>
    <mergeCell ref="AF47:AH47"/>
    <mergeCell ref="AF50:AH50"/>
    <mergeCell ref="C4:D4"/>
    <mergeCell ref="AE33:AH38"/>
    <mergeCell ref="E4:I4"/>
    <mergeCell ref="J4:N4"/>
    <mergeCell ref="C5:D5"/>
    <mergeCell ref="AF41:AH41"/>
    <mergeCell ref="O4:S4"/>
    <mergeCell ref="T4:X4"/>
    <mergeCell ref="Y4:AC4"/>
    <mergeCell ref="D17:D19"/>
    <mergeCell ref="C17:C19"/>
    <mergeCell ref="C22:C24"/>
    <mergeCell ref="D22:D24"/>
    <mergeCell ref="C2:AC2"/>
    <mergeCell ref="B6:B30"/>
    <mergeCell ref="E3:I3"/>
    <mergeCell ref="J3:N3"/>
    <mergeCell ref="O3:S3"/>
    <mergeCell ref="T3:X3"/>
    <mergeCell ref="Y3:AC3"/>
    <mergeCell ref="D12:D14"/>
    <mergeCell ref="C12:C14"/>
    <mergeCell ref="C7:C9"/>
    <mergeCell ref="D7:D9"/>
    <mergeCell ref="D27:D29"/>
    <mergeCell ref="C27:C29"/>
  </mergeCells>
  <pageMargins left="0.7" right="0.7" top="0.75" bottom="0.75" header="0.3" footer="0.3"/>
  <pageSetup paperSize="9" scale="1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0070C0"/>
  </sheetPr>
  <dimension ref="B2:AO60"/>
  <sheetViews>
    <sheetView view="pageBreakPreview" zoomScale="50" zoomScaleNormal="70" zoomScaleSheetLayoutView="50" workbookViewId="0">
      <selection activeCell="J7" sqref="J7"/>
    </sheetView>
  </sheetViews>
  <sheetFormatPr baseColWidth="10" defaultRowHeight="14.4" x14ac:dyDescent="0.3"/>
  <cols>
    <col min="1" max="1" width="2.77734375" customWidth="1"/>
    <col min="2" max="2" width="3.5546875" customWidth="1"/>
    <col min="3" max="3" width="8.5546875" customWidth="1"/>
    <col min="4" max="4" width="16.77734375" customWidth="1"/>
    <col min="10" max="10" width="17.5546875" customWidth="1"/>
    <col min="11" max="11" width="14" customWidth="1"/>
    <col min="12" max="12" width="29.44140625" customWidth="1"/>
    <col min="16" max="16" width="21.21875" customWidth="1"/>
    <col min="17" max="17" width="17.5546875" customWidth="1"/>
    <col min="20" max="20" width="21.21875" customWidth="1"/>
    <col min="21" max="21" width="18.77734375" customWidth="1"/>
    <col min="22" max="22" width="19.44140625" customWidth="1"/>
    <col min="24" max="24" width="8.77734375" customWidth="1"/>
    <col min="25" max="25" width="21.44140625" customWidth="1"/>
    <col min="26" max="26" width="25.77734375" customWidth="1"/>
    <col min="35" max="37" width="0" hidden="1" customWidth="1"/>
  </cols>
  <sheetData>
    <row r="2" spans="2:41" ht="18" x14ac:dyDescent="0.35">
      <c r="C2" s="604" t="s">
        <v>24</v>
      </c>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16"/>
      <c r="AE2" s="16"/>
      <c r="AF2" s="16"/>
      <c r="AG2" s="16"/>
      <c r="AH2" s="16"/>
      <c r="AI2" s="16"/>
      <c r="AJ2" s="16"/>
      <c r="AK2" s="16"/>
      <c r="AL2" s="16"/>
      <c r="AM2" s="16"/>
      <c r="AN2" s="16"/>
      <c r="AO2" s="16"/>
    </row>
    <row r="3" spans="2:41" ht="17.399999999999999" x14ac:dyDescent="0.35">
      <c r="E3" s="606">
        <v>1</v>
      </c>
      <c r="F3" s="606"/>
      <c r="G3" s="606"/>
      <c r="H3" s="606"/>
      <c r="I3" s="606"/>
      <c r="J3" s="606">
        <v>2</v>
      </c>
      <c r="K3" s="606"/>
      <c r="L3" s="606"/>
      <c r="M3" s="606"/>
      <c r="N3" s="606"/>
      <c r="O3" s="606">
        <v>3</v>
      </c>
      <c r="P3" s="606"/>
      <c r="Q3" s="606"/>
      <c r="R3" s="606"/>
      <c r="S3" s="606"/>
      <c r="T3" s="606">
        <v>4</v>
      </c>
      <c r="U3" s="606"/>
      <c r="V3" s="606"/>
      <c r="W3" s="606"/>
      <c r="X3" s="606"/>
      <c r="Y3" s="606">
        <v>5</v>
      </c>
      <c r="Z3" s="606"/>
      <c r="AA3" s="606"/>
      <c r="AB3" s="606"/>
      <c r="AC3" s="606"/>
    </row>
    <row r="4" spans="2:41" ht="17.399999999999999" x14ac:dyDescent="0.35">
      <c r="C4" s="610"/>
      <c r="D4" s="610"/>
      <c r="E4" s="606" t="s">
        <v>69</v>
      </c>
      <c r="F4" s="606"/>
      <c r="G4" s="606"/>
      <c r="H4" s="606"/>
      <c r="I4" s="606"/>
      <c r="J4" s="606" t="s">
        <v>70</v>
      </c>
      <c r="K4" s="606"/>
      <c r="L4" s="606"/>
      <c r="M4" s="606"/>
      <c r="N4" s="606"/>
      <c r="O4" s="606" t="s">
        <v>66</v>
      </c>
      <c r="P4" s="606"/>
      <c r="Q4" s="606"/>
      <c r="R4" s="606"/>
      <c r="S4" s="606"/>
      <c r="T4" s="606" t="s">
        <v>71</v>
      </c>
      <c r="U4" s="606"/>
      <c r="V4" s="606"/>
      <c r="W4" s="606"/>
      <c r="X4" s="606"/>
      <c r="Y4" s="606" t="s">
        <v>72</v>
      </c>
      <c r="Z4" s="606"/>
      <c r="AA4" s="606"/>
      <c r="AB4" s="606"/>
      <c r="AC4" s="606"/>
    </row>
    <row r="5" spans="2:41" ht="18.600000000000001" thickBot="1" x14ac:dyDescent="0.4">
      <c r="C5" s="612"/>
      <c r="D5" s="612"/>
    </row>
    <row r="6" spans="2:41" ht="39.75" customHeight="1" x14ac:dyDescent="0.3">
      <c r="B6" s="605" t="s">
        <v>23</v>
      </c>
      <c r="E6" s="58" t="str">
        <f>IF(CONCATENATE(C$7,E$3)=Matriz!$AU$9,CONCATENATE(Matriz!A9," - P1 I1"),"")</f>
        <v/>
      </c>
      <c r="F6" s="59" t="str">
        <f>IF(CONCATENATE(C$7,E$3)=Matriz!$AU$54,CONCATENATE(Matriz!A54," - P1 I1"),"")</f>
        <v/>
      </c>
      <c r="G6" s="59" t="str">
        <f>IF(CONCATENATE(C$7,E$3)=Matriz!$AU$99,CONCATENATE(Matriz!A99," - P1 I1"),"")</f>
        <v/>
      </c>
      <c r="H6" s="59" t="str">
        <f>IF(CONCATENATE(C$7,E$3)=Matriz!$AU$144,CONCATENATE(Matriz!A144," - P1 I1"),"")</f>
        <v/>
      </c>
      <c r="I6" s="123" t="str">
        <f>IF(CONCATENATE(C$7,E$3)=Matriz!$AU$189,CONCATENATE(Matriz!A189," - P1 I1"),"")</f>
        <v/>
      </c>
      <c r="J6" s="58" t="str">
        <f>IF(CONCATENATE(C$7,J$3)=Matriz!$AU$9,CONCATENATE(Matriz!A9," - P1 I2"),"")</f>
        <v/>
      </c>
      <c r="K6" s="59" t="str">
        <f>IF(CONCATENATE(C$7,J$3)=Matriz!$AU$54,CONCATENATE(Matriz!A54," - P1 I2"),"")</f>
        <v/>
      </c>
      <c r="L6" s="59" t="str">
        <f>IF(CONCATENATE(C$7,J$3)=Matriz!$AU$99,CONCATENATE(Matriz!A99," - P1 I2"),"")</f>
        <v/>
      </c>
      <c r="M6" s="59" t="str">
        <f>IF(CONCATENATE(C$7,J$3)=Matriz!$AU$144,CONCATENATE(Matriz!A144," - P1 I2"),"")</f>
        <v/>
      </c>
      <c r="N6" s="60" t="str">
        <f>IF(CONCATENATE(C$7,J$3)=Matriz!$AU$189,CONCATENATE(Matriz!A189," - P1 I2"),"")</f>
        <v/>
      </c>
      <c r="O6" s="69" t="str">
        <f>IF(CONCATENATE(C$7,O$3)=Matriz!$AU$9,CONCATENATE(Matriz!A9," - P1 I3"),"")</f>
        <v/>
      </c>
      <c r="P6" s="70" t="str">
        <f>IF(CONCATENATE(C$7,O$3)=Matriz!$AU$54,CONCATENATE(Matriz!A54," - P1 I3"),"")</f>
        <v/>
      </c>
      <c r="Q6" s="70" t="str">
        <f>IF(CONCATENATE(C$7,O$3)=Matriz!$AU$99,CONCATENATE(Matriz!A99," - P1 I3"),"")</f>
        <v/>
      </c>
      <c r="R6" s="70" t="str">
        <f>IF(CONCATENATE(C$7,O$3)=Matriz!$AU$144,CONCATENATE(Matriz!A144," - P1 I3"),"")</f>
        <v/>
      </c>
      <c r="S6" s="71" t="str">
        <f>IF(CONCATENATE(C$7,O$3)=Matriz!$AU$189,CONCATENATE(Matriz!A189," - P1 I3"),"")</f>
        <v/>
      </c>
      <c r="T6" s="69" t="str">
        <f>IF(CONCATENATE(C$7,T$3)=Matriz!$AU$9,CONCATENATE(Matriz!A9," - P1 I4"),"")</f>
        <v/>
      </c>
      <c r="U6" s="70" t="str">
        <f>IF(CONCATENATE(C$7,T$3)=Matriz!$AU$54,CONCATENATE(Matriz!A54," - P1 I4"),"")</f>
        <v/>
      </c>
      <c r="V6" s="70" t="str">
        <f>IF(CONCATENATE(C$7,T$3)=Matriz!$AU$99,CONCATENATE(Matriz!A99," - P1 I4"),"")</f>
        <v/>
      </c>
      <c r="W6" s="70" t="str">
        <f>IF(CONCATENATE(C$7,T$3)=Matriz!$AU$144,CONCATENATE(Matriz!A144," - P1 I4"),"")</f>
        <v/>
      </c>
      <c r="X6" s="71" t="str">
        <f>IF(CONCATENATE(C$7,T$3)=Matriz!$AU$189,CONCATENATE(Matriz!A189," - P1 I4"),"")</f>
        <v/>
      </c>
      <c r="Y6" s="69" t="str">
        <f>IF(CONCATENATE(C$7,Y$3)=Matriz!$AU$9,CONCATENATE(Matriz!A9," - P1 I5"),"")</f>
        <v/>
      </c>
      <c r="Z6" s="70" t="str">
        <f>IF(CONCATENATE(C$7,Y$3)=Matriz!$AU$54,CONCATENATE(Matriz!A54," - P1 I5"),"")</f>
        <v/>
      </c>
      <c r="AA6" s="70" t="str">
        <f>IF(CONCATENATE(C$7,Y$3)=Matriz!$AU$99,CONCATENATE(Matriz!A99," - P1 I5"),"")</f>
        <v/>
      </c>
      <c r="AB6" s="70" t="str">
        <f>IF(CONCATENATE(C$7,Y$3)=Matriz!$AU$144,CONCATENATE(Matriz!A144," - P1 I5"),"")</f>
        <v/>
      </c>
      <c r="AC6" s="79" t="str">
        <f>IF(CONCATENATE(C$7,Y$3)=Matriz!$AU$189,CONCATENATE(Matriz!A189," - P1 I5"),"")</f>
        <v/>
      </c>
      <c r="AI6" s="81">
        <v>9</v>
      </c>
      <c r="AJ6" s="81">
        <v>1</v>
      </c>
      <c r="AK6" s="81">
        <f t="shared" ref="AK6:AK30" si="0">AJ6*AI6</f>
        <v>9</v>
      </c>
    </row>
    <row r="7" spans="2:41" ht="39.75" customHeight="1" x14ac:dyDescent="0.3">
      <c r="B7" s="605"/>
      <c r="C7" s="608">
        <v>5</v>
      </c>
      <c r="D7" s="613" t="s">
        <v>68</v>
      </c>
      <c r="E7" s="61" t="str">
        <f>IF(CONCATENATE(C$7,E$3)=Matriz!$AU$18,CONCATENATE(Matriz!A18," - P1 I1"),"")</f>
        <v/>
      </c>
      <c r="F7" s="31" t="str">
        <f>IF(CONCATENATE(C$7,E$3)=Matriz!$AU$63,CONCATENATE(Matriz!A63," - P1 I1"),"")</f>
        <v/>
      </c>
      <c r="G7" s="31" t="str">
        <f>IF(CONCATENATE(C$7,E$3)=Matriz!$AU$108,CONCATENATE(Matriz!A108," - P1 I1"),"")</f>
        <v/>
      </c>
      <c r="H7" s="31" t="str">
        <f>IF(CONCATENATE(C$7,E$3)=Matriz!$AU$153,CONCATENATE(Matriz!A153," - P1 I1"),"")</f>
        <v/>
      </c>
      <c r="I7" s="78" t="str">
        <f>IF(CONCATENATE(C$7,E$3)=Matriz!$AU$198,CONCATENATE(Matriz!A198," - P1 I1"),"")</f>
        <v/>
      </c>
      <c r="J7" s="61" t="str">
        <f>IF(CONCATENATE(C$7,J$3)=Matriz!$AU$18,CONCATENATE(Matriz!A18," - P1 I2"),"")</f>
        <v/>
      </c>
      <c r="K7" s="31" t="str">
        <f>IF(CONCATENATE(C$7,J$3)=Matriz!$AU$63,CONCATENATE(Matriz!A63," - P1 I2"),"")</f>
        <v/>
      </c>
      <c r="L7" s="31" t="str">
        <f>IF(CONCATENATE(C$7,J$3)=Matriz!$AU$108,CONCATENATE(Matriz!A108," - P1 I2"),"")</f>
        <v/>
      </c>
      <c r="M7" s="31" t="str">
        <f>IF(CONCATENATE(C$7,J$3)=Matriz!$AU$153,CONCATENATE(Matriz!A153," - P1 I2"),"")</f>
        <v/>
      </c>
      <c r="N7" s="62" t="str">
        <f>IF(CONCATENATE(C$7,J$3)=Matriz!$AU$198,CONCATENATE(Matriz!A198," - P1 I2"),"")</f>
        <v/>
      </c>
      <c r="O7" s="72" t="str">
        <f>IF(CONCATENATE(C$7,O$3)=Matriz!$AU$18,CONCATENATE(Matriz!A18," - P1 I3"),"")</f>
        <v/>
      </c>
      <c r="P7" s="32" t="str">
        <f>IF(CONCATENATE(C$7,O$3)=Matriz!$AU$63,CONCATENATE(Matriz!A63," - P1 I3"),"")</f>
        <v/>
      </c>
      <c r="Q7" s="32" t="str">
        <f>IF(CONCATENATE(C$7,O$3)=Matriz!$AU$108,CONCATENATE(Matriz!A108," - P1 I3"),"")</f>
        <v/>
      </c>
      <c r="R7" s="32" t="str">
        <f>IF(CONCATENATE(C$7,O$3)=Matriz!$AU$153,CONCATENATE(Matriz!A153," - P1 I3"),"")</f>
        <v/>
      </c>
      <c r="S7" s="73" t="str">
        <f>IF(CONCATENATE(C$7,O$3)=Matriz!$AU$198,CONCATENATE(Matriz!A198," - P1 I3"),"")</f>
        <v/>
      </c>
      <c r="T7" s="72" t="str">
        <f>IF(CONCATENATE(C$7,T$3)=Matriz!$AU$18,CONCATENATE(Matriz!A18," - P1 I4"),"")</f>
        <v/>
      </c>
      <c r="U7" s="32" t="str">
        <f>IF(CONCATENATE(C$7,T$3)=Matriz!$AU$63,CONCATENATE(Matriz!A63," - P1 I4"),"")</f>
        <v/>
      </c>
      <c r="V7" s="32" t="str">
        <f>IF(CONCATENATE(C$7,T$3)=Matriz!$AU$108,CONCATENATE(Matriz!A108," - P1 I4"),"")</f>
        <v/>
      </c>
      <c r="W7" s="32" t="str">
        <f>IF(CONCATENATE(C$7,T$3)=Matriz!$AU$153,CONCATENATE(Matriz!A153," - P1 I4"),"")</f>
        <v/>
      </c>
      <c r="X7" s="73" t="str">
        <f>IF(CONCATENATE(C$7,T$3)=Matriz!$AU$198,CONCATENATE(Matriz!A198," - P1 I4"),"")</f>
        <v/>
      </c>
      <c r="Y7" s="72" t="str">
        <f>IF(CONCATENATE(C$7,Y$3)=Matriz!$AU$18,CONCATENATE(Matriz!A18," - P1 I5"),"")</f>
        <v/>
      </c>
      <c r="Z7" s="32" t="str">
        <f>IF(CONCATENATE(C$7,Y$3)=Matriz!$AU$63,CONCATENATE(Matriz!A63," - P1 I5"),"")</f>
        <v/>
      </c>
      <c r="AA7" s="32" t="str">
        <f>IF(CONCATENATE(C$7,Y$3)=Matriz!$AU$108,CONCATENATE(Matriz!A108," - P1 I5"),"")</f>
        <v/>
      </c>
      <c r="AB7" s="32" t="str">
        <f>IF(CONCATENATE(C$7,Y$3)=Matriz!$AU$153,CONCATENATE(Matriz!A153," - P1 I5"),"")</f>
        <v/>
      </c>
      <c r="AC7" s="80" t="str">
        <f>IF(CONCATENATE(C$7,Y$3)=Matriz!$AU$198,CONCATENATE(Matriz!A198," - P1 I5"),"")</f>
        <v/>
      </c>
      <c r="AI7" s="81">
        <v>9</v>
      </c>
      <c r="AJ7" s="81">
        <v>2</v>
      </c>
      <c r="AK7" s="81">
        <f t="shared" si="0"/>
        <v>18</v>
      </c>
    </row>
    <row r="8" spans="2:41" ht="31.5" customHeight="1" x14ac:dyDescent="0.3">
      <c r="B8" s="605"/>
      <c r="C8" s="608"/>
      <c r="D8" s="613"/>
      <c r="E8" s="61" t="str">
        <f>IF(CONCATENATE(C$7,E$3)=Matriz!$AU$27,CONCATENATE(Matriz!A27," - P1 I1"),"")</f>
        <v/>
      </c>
      <c r="F8" s="31" t="str">
        <f>IF(CONCATENATE(C$7,E$3)=Matriz!$AU$72,CONCATENATE(Matriz!A72," - P1 I1"),"")</f>
        <v/>
      </c>
      <c r="G8" s="31" t="str">
        <f>IF(CONCATENATE(C$7,E$3)=Matriz!$AU$117,CONCATENATE(Matriz!A117," - P1 I1"),"")</f>
        <v/>
      </c>
      <c r="H8" s="31" t="str">
        <f>IF(CONCATENATE(C$7,E$3)=Matriz!$AU$162,CONCATENATE(Matriz!A162," - P1 I1"),"")</f>
        <v/>
      </c>
      <c r="I8" s="78" t="str">
        <f>IF(CONCATENATE(C$7,E$3)=Matriz!$AU$207,CONCATENATE(Matriz!A207," - P1 I1"),"")</f>
        <v/>
      </c>
      <c r="J8" s="61" t="str">
        <f>IF(CONCATENATE(C$7,J$3)=Matriz!$AU$27,CONCATENATE(Matriz!A27," - P1 I2"),"")</f>
        <v/>
      </c>
      <c r="K8" s="34" t="str">
        <f>IF(CONCATENATE(C$7,J$3)=Matriz!$AU$72,CONCATENATE(Matriz!A72," - P1 I2"),"")</f>
        <v/>
      </c>
      <c r="L8" s="34" t="str">
        <f>IF(CONCATENATE(C$7,J$3)=Matriz!$AU$117,CONCATENATE(Matriz!A117," - P1 I2"),"")</f>
        <v/>
      </c>
      <c r="M8" s="34" t="str">
        <f>IF(CONCATENATE(C$7,J$3)=Matriz!$AU$162,CONCATENATE(Matriz!A162," - P1 I2"),"")</f>
        <v/>
      </c>
      <c r="N8" s="78" t="str">
        <f>IF(CONCATENATE(C$7,J$3)=Matriz!$AU$207,CONCATENATE(Matriz!A207," - P1 I2"),"")</f>
        <v/>
      </c>
      <c r="O8" s="72" t="str">
        <f>IF(CONCATENATE(C$7,O$3)=Matriz!$AU$27,CONCATENATE(Matriz!A27," - P1 I3"),"")</f>
        <v/>
      </c>
      <c r="P8" s="35" t="str">
        <f>IF(CONCATENATE(C$7,O$3)=Matriz!$AU$72,CONCATENATE(Matriz!A72," - P1 I3"),"")</f>
        <v/>
      </c>
      <c r="Q8" s="35" t="str">
        <f>IF(CONCATENATE(C$7,O$3)=Matriz!$AU$117,CONCATENATE(Matriz!A117," - P1 I3"),"")</f>
        <v/>
      </c>
      <c r="R8" s="35" t="str">
        <f>IF(CONCATENATE(C$7,O$3)=Matriz!$AU$162,CONCATENATE(Matriz!A162," - P1 I3"),"")</f>
        <v/>
      </c>
      <c r="S8" s="73" t="str">
        <f>IF(CONCATENATE(C$7,O$3)=Matriz!$AU$207,CONCATENATE(Matriz!A207," - P1 I3"),"")</f>
        <v/>
      </c>
      <c r="T8" s="72" t="str">
        <f>IF(CONCATENATE(C$7,T$3)=Matriz!$AU$27,CONCATENATE(Matriz!A27," - P1 I4"),"")</f>
        <v/>
      </c>
      <c r="U8" s="35" t="str">
        <f>IF(CONCATENATE(C$7,T$3)=Matriz!$AU$72,CONCATENATE(Matriz!A72," - P1 I4"),"")</f>
        <v/>
      </c>
      <c r="V8" s="35" t="str">
        <f>IF(CONCATENATE(C$7,T$3)=Matriz!$AU$117,CONCATENATE(Matriz!A117," - P1 I4"),"")</f>
        <v/>
      </c>
      <c r="W8" s="35" t="str">
        <f>IF(CONCATENATE(C$7,T$3)=Matriz!$AU$162,CONCATENATE(Matriz!A162," - P1 I4"),"")</f>
        <v/>
      </c>
      <c r="X8" s="73" t="str">
        <f>IF(CONCATENATE(C$7,T$3)=Matriz!$AU$207,CONCATENATE(Matriz!A207," - P1 I4"),"")</f>
        <v/>
      </c>
      <c r="Y8" s="72" t="str">
        <f>IF(CONCATENATE(C$7,Y$3)=Matriz!$AU$27,CONCATENATE(Matriz!A27," - P1 I5"),"")</f>
        <v/>
      </c>
      <c r="Z8" s="35" t="str">
        <f>IF(CONCATENATE(C$7,Y$3)=Matriz!$AU$72,CONCATENATE(Matriz!A72," - P1 I5"),"")</f>
        <v/>
      </c>
      <c r="AA8" s="35" t="str">
        <f>IF(CONCATENATE(C$7,Y$3)=Matriz!$AU$117,CONCATENATE(Matriz!A117," - P1 I5"),"")</f>
        <v/>
      </c>
      <c r="AB8" s="35" t="str">
        <f>IF(CONCATENATE(C$7,Y$3)=Matriz!$AU$162,CONCATENATE(Matriz!A162," - P1 I5"),"")</f>
        <v/>
      </c>
      <c r="AC8" s="80" t="str">
        <f>IF(CONCATENATE(C$7,Y$3)=Matriz!$AU$207,CONCATENATE(Matriz!A207," - P1 I5"),"")</f>
        <v/>
      </c>
      <c r="AI8" s="81">
        <v>9</v>
      </c>
      <c r="AJ8" s="81">
        <v>3</v>
      </c>
      <c r="AK8" s="81">
        <f t="shared" si="0"/>
        <v>27</v>
      </c>
    </row>
    <row r="9" spans="2:41" ht="30.45" customHeight="1" x14ac:dyDescent="0.3">
      <c r="B9" s="605"/>
      <c r="C9" s="608"/>
      <c r="D9" s="613"/>
      <c r="E9" s="61" t="str">
        <f>IF(CONCATENATE(C$7,E$3)=Matriz!$AU$36,CONCATENATE(Matriz!A36," - P1 I1"),"")</f>
        <v/>
      </c>
      <c r="F9" s="31" t="str">
        <f>IF(CONCATENATE(C$7,E$3)=Matriz!$AU$81,CONCATENATE(Matriz!A81," - P1 I1"),"")</f>
        <v/>
      </c>
      <c r="G9" s="31" t="str">
        <f>IF(CONCATENATE(C$7,E$3)=Matriz!$AU$126,CONCATENATE(Matriz!A126," - P1 I1"),"")</f>
        <v/>
      </c>
      <c r="H9" s="31" t="str">
        <f>IF(CONCATENATE(C$7,E$3)=Matriz!$AU$171,CONCATENATE(Matriz!A171," - P1 I1"),"")</f>
        <v/>
      </c>
      <c r="I9" s="78" t="str">
        <f>IF(CONCATENATE(C$7,E$3)=Matriz!$AU$216,CONCATENATE(Matriz!A216," - P1 I1"),"")</f>
        <v/>
      </c>
      <c r="J9" s="61" t="str">
        <f>IF(CONCATENATE(C$7,J$3)=Matriz!$AU$36,CONCATENATE(Matriz!A36," - P1 I2"),"")</f>
        <v/>
      </c>
      <c r="K9" s="34" t="str">
        <f>IF(CONCATENATE(C$7,J$3)=Matriz!$AU$81,CONCATENATE(Matriz!A81," - P1 I2"),"")</f>
        <v/>
      </c>
      <c r="L9" s="34" t="str">
        <f>IF(CONCATENATE(C$7,J$3)=Matriz!$AU$126,CONCATENATE(Matriz!A126," - P1 I2"),"")</f>
        <v/>
      </c>
      <c r="M9" s="34" t="str">
        <f>IF(CONCATENATE(C$7,J$3)=Matriz!$AU$171,CONCATENATE(Matriz!A171," - P1 I2"),"")</f>
        <v/>
      </c>
      <c r="N9" s="78" t="str">
        <f>IF(CONCATENATE(C$7,J$3)=Matriz!$AU$216,CONCATENATE(Matriz!A216," - P1 I2"),"")</f>
        <v/>
      </c>
      <c r="O9" s="72" t="str">
        <f>IF(CONCATENATE(C$7,O$3)=Matriz!$AU$36,CONCATENATE(Matriz!A36," - P1 I3"),"")</f>
        <v/>
      </c>
      <c r="P9" s="35" t="str">
        <f>IF(CONCATENATE(C$7,O$3)=Matriz!$AU$81,CONCATENATE(Matriz!A81," - P1 I3"),"")</f>
        <v/>
      </c>
      <c r="Q9" s="35" t="str">
        <f>IF(CONCATENATE(C$7,O$3)=Matriz!$AU$126,CONCATENATE(Matriz!A126," - P1 I3"),"")</f>
        <v/>
      </c>
      <c r="R9" s="35" t="str">
        <f>IF(CONCATENATE(C$7,O$3)=Matriz!$AU$171,CONCATENATE(Matriz!A171," - P1 I3"),"")</f>
        <v/>
      </c>
      <c r="S9" s="73" t="str">
        <f>IF(CONCATENATE(C$7,O$3)=Matriz!$AU$216,CONCATENATE(Matriz!A216," - P1 I3"),"")</f>
        <v/>
      </c>
      <c r="T9" s="72" t="str">
        <f>IF(CONCATENATE(C$7,T$3)=Matriz!$AU$36,CONCATENATE(Matriz!A36," - P1 I4"),"")</f>
        <v/>
      </c>
      <c r="U9" s="35" t="str">
        <f>IF(CONCATENATE(C$7,T$3)=Matriz!$AU$81,CONCATENATE(Matriz!A81," - P1 I4"),"")</f>
        <v/>
      </c>
      <c r="V9" s="35" t="str">
        <f>IF(CONCATENATE(C$7,T$3)=Matriz!$AU$126,CONCATENATE(Matriz!A126," - P1 I4"),"")</f>
        <v/>
      </c>
      <c r="W9" s="35" t="str">
        <f>IF(CONCATENATE(C$7,T$3)=Matriz!$AU$171,CONCATENATE(Matriz!A171," - P1 I4"),"")</f>
        <v/>
      </c>
      <c r="X9" s="73" t="str">
        <f>IF(CONCATENATE(C$7,T$3)=Matriz!$AU$216,CONCATENATE(Matriz!A216," - P1 I4"),"")</f>
        <v/>
      </c>
      <c r="Y9" s="72" t="str">
        <f>IF(CONCATENATE(C$7,Y$3)=Matriz!$AU$36,CONCATENATE(Matriz!A36," - P1 I5"),"")</f>
        <v/>
      </c>
      <c r="Z9" s="35" t="str">
        <f>IF(CONCATENATE(C$7,Y$3)=Matriz!$AU$81,CONCATENATE(Matriz!A81," - P1 I5"),"")</f>
        <v/>
      </c>
      <c r="AA9" s="35" t="str">
        <f>IF(CONCATENATE(C$7,Y$3)=Matriz!$AU$126,CONCATENATE(Matriz!A126," - P1 I5"),"")</f>
        <v/>
      </c>
      <c r="AB9" s="35" t="str">
        <f>IF(CONCATENATE(C$7,Y$3)=Matriz!$AU$171,CONCATENATE(Matriz!A171," - P1 I5"),"")</f>
        <v/>
      </c>
      <c r="AC9" s="80" t="str">
        <f>IF(CONCATENATE(C$7,Y$3)=Matriz!$AU$216,CONCATENATE(Matriz!A216," - P1 I5"),"")</f>
        <v/>
      </c>
      <c r="AI9" s="81">
        <v>9</v>
      </c>
      <c r="AJ9" s="81">
        <v>4</v>
      </c>
      <c r="AK9" s="81">
        <f t="shared" si="0"/>
        <v>36</v>
      </c>
    </row>
    <row r="10" spans="2:41" ht="39.75" customHeight="1" thickBot="1" x14ac:dyDescent="0.35">
      <c r="B10" s="605"/>
      <c r="C10" s="5"/>
      <c r="E10" s="63" t="str">
        <f>IF(CONCATENATE(C$7,E$3)=Matriz!$AU$45,CONCATENATE(Matriz!A45," - P1 I1"),"")</f>
        <v/>
      </c>
      <c r="F10" s="66" t="str">
        <f>IF(CONCATENATE(C$7,E$3)=Matriz!$AU$90,CONCATENATE(Matriz!A90," - P1 I1"),"")</f>
        <v/>
      </c>
      <c r="G10" s="66" t="str">
        <f>IF(CONCATENATE(C$7,E$3)=Matriz!$AU$135,CONCATENATE(Matriz!A135," - P1 I1"),"")</f>
        <v/>
      </c>
      <c r="H10" s="66" t="str">
        <f>IF(CONCATENATE(C$7,E$3)=Matriz!$AU$180,CONCATENATE(Matriz!A180," - P1 I1"),"")</f>
        <v/>
      </c>
      <c r="I10" s="67" t="str">
        <f>IF(CONCATENATE(C$7,E$3)=Matriz!$AU$225,CONCATENATE(Matriz!A225," - P1 I1"),"")</f>
        <v/>
      </c>
      <c r="J10" s="63" t="str">
        <f>IF(CONCATENATE(C$7,J$3)=Matriz!$AU$45,CONCATENATE(Matriz!A45," - P1 I2"),"")</f>
        <v/>
      </c>
      <c r="K10" s="66" t="str">
        <f>IF(CONCATENATE(C$7,J$3)=Matriz!$AU$90,CONCATENATE(Matriz!A90," - P1 I2"),"")</f>
        <v/>
      </c>
      <c r="L10" s="66" t="str">
        <f>IF(CONCATENATE(C$7,J$3)=Matriz!$AU$135,CONCATENATE(Matriz!A135," - P1 I2"),"")</f>
        <v/>
      </c>
      <c r="M10" s="66" t="str">
        <f>IF(CONCATENATE(C$7,J$3)=Matriz!$AU$180,CONCATENATE(Matriz!A180," - P1 I2"),"")</f>
        <v/>
      </c>
      <c r="N10" s="67" t="str">
        <f>IF(CONCATENATE(C$7,J$3)=Matriz!$AU$225,CONCATENATE(Matriz!A225," - P1 I2"),"")</f>
        <v/>
      </c>
      <c r="O10" s="74" t="str">
        <f>IF(CONCATENATE(C$7,O$3)=Matriz!$AU$45,CONCATENATE(Matriz!A45," - P1 I3"),"")</f>
        <v/>
      </c>
      <c r="P10" s="76" t="str">
        <f>IF(CONCATENATE(C$7,O$3)=Matriz!$AU$90,CONCATENATE(Matriz!A90," - P1 I3"),"")</f>
        <v/>
      </c>
      <c r="Q10" s="76" t="str">
        <f>IF(CONCATENATE(C$7,O$3)=Matriz!$AU$135,CONCATENATE(Matriz!A135," - P1 I3"),"")</f>
        <v/>
      </c>
      <c r="R10" s="76" t="str">
        <f>IF(CONCATENATE(C$7,O$3)=Matriz!$AU$180,CONCATENATE(Matriz!A180," - P1 I3"),"")</f>
        <v/>
      </c>
      <c r="S10" s="77" t="str">
        <f>IF(CONCATENATE(C$7,O$3)=Matriz!$AU$225,CONCATENATE(Matriz!A225," - P1 I3"),"")</f>
        <v/>
      </c>
      <c r="T10" s="74" t="str">
        <f>IF(CONCATENATE(C$7,T$3)=Matriz!$AU$45,CONCATENATE(Matriz!A45," - P1 I4"),"")</f>
        <v/>
      </c>
      <c r="U10" s="76" t="str">
        <f>IF(CONCATENATE(C$7,T$3)=Matriz!$AU$90,CONCATENATE(Matriz!A90," - P1 I4"),"")</f>
        <v/>
      </c>
      <c r="V10" s="76" t="str">
        <f>IF(CONCATENATE(C$7,T$3)=Matriz!$AU$135,CONCATENATE(Matriz!A135," - P1 I4"),"")</f>
        <v/>
      </c>
      <c r="W10" s="76" t="str">
        <f>IF(CONCATENATE(C$7,T$3)=Matriz!$AU$180,CONCATENATE(Matriz!A180," - P1 I4"),"")</f>
        <v/>
      </c>
      <c r="X10" s="77" t="str">
        <f>IF(CONCATENATE(C$7,T$3)=Matriz!$AU$225,CONCATENATE(Matriz!A225," - P1 I4"),"")</f>
        <v/>
      </c>
      <c r="Y10" s="74" t="str">
        <f>IF(CONCATENATE(C$7,Y$3)=Matriz!$AU$45,CONCATENATE(Matriz!A45," - P1 I5"),"")</f>
        <v/>
      </c>
      <c r="Z10" s="76" t="str">
        <f>IF(CONCATENATE(C$7,Y$3)=Matriz!$AU$90,CONCATENATE(Matriz!A90," - P1 I5"),"")</f>
        <v/>
      </c>
      <c r="AA10" s="76" t="str">
        <f>IF(CONCATENATE(C$7,Y$3)=Matriz!$AU$135,CONCATENATE(Matriz!A135," - P1 I5"),"")</f>
        <v/>
      </c>
      <c r="AB10" s="76" t="str">
        <f>IF(CONCATENATE(C$7,Y$3)=Matriz!$AU$180,CONCATENATE(Matriz!A180," - P1 I5"),"")</f>
        <v/>
      </c>
      <c r="AC10" s="75" t="str">
        <f>IF(CONCATENATE(C$7,Y$3)=Matriz!$AU$225,CONCATENATE(Matriz!A225," - P1 I5"),"")</f>
        <v/>
      </c>
      <c r="AI10" s="81">
        <v>9</v>
      </c>
      <c r="AJ10" s="81">
        <v>5</v>
      </c>
      <c r="AK10" s="81">
        <f t="shared" si="0"/>
        <v>45</v>
      </c>
    </row>
    <row r="11" spans="2:41" ht="39.75" customHeight="1" x14ac:dyDescent="0.3">
      <c r="B11" s="605"/>
      <c r="E11" s="50" t="str">
        <f>IF(CONCATENATE(C$12,E$3)=Matriz!$AU$9,CONCATENATE(Matriz!A9," - P2 I1"),"")</f>
        <v/>
      </c>
      <c r="F11" s="51" t="str">
        <f>IF(CONCATENATE(C$12,E$3)=Matriz!$AU$54,CONCATENATE(Matriz!A54," - P2 I1"),"")</f>
        <v/>
      </c>
      <c r="G11" s="51" t="str">
        <f>IF(CONCATENATE(C$12,E$3)=Matriz!$AU$99,CONCATENATE(Matriz!A99," - P2 I1"),"")</f>
        <v/>
      </c>
      <c r="H11" s="51" t="str">
        <f>IF(CONCATENATE(C$12,E$3)=Matriz!$AU$144,CONCATENATE(Matriz!A144," - P2 I1"),"")</f>
        <v/>
      </c>
      <c r="I11" s="124" t="str">
        <f>IF(CONCATENATE(C$12,E$3)=Matriz!$AU$189,CONCATENATE(Matriz!A189," - P2 I1"),"")</f>
        <v/>
      </c>
      <c r="J11" s="58" t="str">
        <f>IF(CONCATENATE(C$12,J$3)=Matriz!$AU$9,CONCATENATE(Matriz!A9," - P2 I2"),"")</f>
        <v/>
      </c>
      <c r="K11" s="59" t="str">
        <f>IF(CONCATENATE(C$12,J$3)=Matriz!$AU$54,CONCATENATE(Matriz!A54," - P2 I2"),"")</f>
        <v/>
      </c>
      <c r="L11" s="59" t="str">
        <f>IF(CONCATENATE(C$12,J$3)=Matriz!$AU$99,CONCATENATE(Matriz!A99," - P2 I2"),"")</f>
        <v/>
      </c>
      <c r="M11" s="59" t="str">
        <f>IF(CONCATENATE(C$12,J$3)=Matriz!$AU$144,CONCATENATE(Matriz!A144," - P2 I2"),"")</f>
        <v/>
      </c>
      <c r="N11" s="60" t="str">
        <f>IF(CONCATENATE(C$12,J$3)=Matriz!$AU$189,CONCATENATE(Matriz!A189," - P2 I2"),"")</f>
        <v/>
      </c>
      <c r="O11" s="58" t="str">
        <f>IF(CONCATENATE(C$12,O$3)=Matriz!$AU$9,CONCATENATE(Matriz!A9," - P2 I3"),"")</f>
        <v/>
      </c>
      <c r="P11" s="59" t="str">
        <f>IF(CONCATENATE(C$12,O$3)=Matriz!$AU$54,CONCATENATE(Matriz!A54," - P2 I3"),"")</f>
        <v/>
      </c>
      <c r="Q11" s="59" t="str">
        <f>IF(CONCATENATE(C$12,O$3)=Matriz!$AU$99,CONCATENATE(Matriz!A99," - P2 I3"),"")</f>
        <v/>
      </c>
      <c r="R11" s="59" t="str">
        <f>IF(CONCATENATE(C$12,O$3)=Matriz!$AU$144,CONCATENATE(Matriz!A144," - P2 I3"),"")</f>
        <v/>
      </c>
      <c r="S11" s="60" t="str">
        <f>IF(CONCATENATE(C$12,O$3)=Matriz!$AU$189,CONCATENATE(Matriz!A189," - P2 I3"),"")</f>
        <v/>
      </c>
      <c r="T11" s="69" t="str">
        <f>IF(CONCATENATE(C$12,T$3)=Matriz!$AU$9,CONCATENATE(Matriz!A9," - P2 I4"),"")</f>
        <v/>
      </c>
      <c r="U11" s="70" t="str">
        <f>IF(CONCATENATE(C$12,T$3)=Matriz!$AU$54,CONCATENATE(Matriz!A54," - P2 I4"),"")</f>
        <v/>
      </c>
      <c r="V11" s="70" t="str">
        <f>IF(CONCATENATE(C$12,T$3)=Matriz!$AU$99,CONCATENATE(Matriz!A99," - P2 I4"),"")</f>
        <v/>
      </c>
      <c r="W11" s="70" t="str">
        <f>IF(CONCATENATE(C$12,T$3)=Matriz!$AU$144,CONCATENATE(Matriz!A144," - P2 I4"),"")</f>
        <v/>
      </c>
      <c r="X11" s="71" t="str">
        <f>IF(CONCATENATE(C$12,T$3)=Matriz!$AU$189,CONCATENATE(Matriz!A189," - P2 I4"),"")</f>
        <v/>
      </c>
      <c r="Y11" s="69" t="str">
        <f>IF(CONCATENATE(C$12,Y$3)=Matriz!$AU$9,CONCATENATE(Matriz!A9," - P2 I5"),"")</f>
        <v/>
      </c>
      <c r="Z11" s="70" t="str">
        <f>IF(CONCATENATE(C$12,Y$3)=Matriz!$AU$54,CONCATENATE(Matriz!A54," - P2 I5"),"")</f>
        <v/>
      </c>
      <c r="AA11" s="70"/>
      <c r="AB11" s="70" t="str">
        <f>IF(CONCATENATE(C$12,Y$3)=Matriz!$AU$99,CONCATENATE(Matriz!A99," - P2 I5"),"")</f>
        <v/>
      </c>
      <c r="AC11" s="79" t="str">
        <f>IF(CONCATENATE(C$12,Y$3)=Matriz!$AU$189,CONCATENATE(Matriz!A189," - P2 I5"),"")</f>
        <v/>
      </c>
      <c r="AI11" s="81">
        <v>9</v>
      </c>
      <c r="AJ11" s="81">
        <v>6</v>
      </c>
      <c r="AK11" s="81">
        <f t="shared" si="0"/>
        <v>54</v>
      </c>
    </row>
    <row r="12" spans="2:41" ht="39.75" customHeight="1" x14ac:dyDescent="0.3">
      <c r="B12" s="605"/>
      <c r="C12" s="608">
        <v>4</v>
      </c>
      <c r="D12" s="607" t="s">
        <v>67</v>
      </c>
      <c r="E12" s="53" t="str">
        <f>IF(CONCATENATE(C$12,E$3)=Matriz!$AU$18,CONCATENATE(Matriz!A18," - P2 I1"),"")</f>
        <v/>
      </c>
      <c r="F12" s="30" t="str">
        <f>IF(CONCATENATE(C$12,E$3)=Matriz!$AU$63,CONCATENATE(Matriz!A63," - P2 I1"),"")</f>
        <v/>
      </c>
      <c r="G12" s="30" t="str">
        <f>IF(CONCATENATE(C$12,E$3)=Matriz!$AU$108,CONCATENATE(Matriz!A108," - P2 I1"),"")</f>
        <v/>
      </c>
      <c r="H12" s="30" t="str">
        <f>IF(CONCATENATE(C$12,E$3)=Matriz!$AU$153,CONCATENATE(Matriz!A153," - P2 I1"),"")</f>
        <v/>
      </c>
      <c r="I12" s="125" t="str">
        <f>IF(CONCATENATE(C$12,E$3)=Matriz!$AU$198,CONCATENATE(Matriz!A198," - P2 I1"),"")</f>
        <v/>
      </c>
      <c r="J12" s="61" t="str">
        <f>IF(CONCATENATE(C$12,J$3)=Matriz!$AU$18,CONCATENATE(Matriz!A18," - P2 I2"),"")</f>
        <v/>
      </c>
      <c r="K12" s="34" t="str">
        <f>IF(CONCATENATE(C$12,J$3)=Matriz!$AU$63,CONCATENATE(Matriz!A63," - P2 I2"),"")</f>
        <v/>
      </c>
      <c r="L12" s="31" t="str">
        <f>IF(CONCATENATE(C$12,J$3)=Matriz!$AU$108,CONCATENATE(Matriz!A108," - P2 I2"),"")</f>
        <v/>
      </c>
      <c r="M12" s="31" t="str">
        <f>IF(CONCATENATE(C$12,J$3)=Matriz!$AU$153,CONCATENATE(Matriz!A153," - P2 I2"),"")</f>
        <v/>
      </c>
      <c r="N12" s="62" t="str">
        <f>IF(CONCATENATE(C$12,J$3)=Matriz!$AU$198,CONCATENATE(Matriz!A198," - P2 I2"),"")</f>
        <v/>
      </c>
      <c r="O12" s="61" t="str">
        <f>IF(CONCATENATE(C$12,O$3)=Matriz!$AU$18,CONCATENATE(Matriz!A18," - P2 I3"),"")</f>
        <v/>
      </c>
      <c r="P12" s="31" t="str">
        <f>IF(CONCATENATE(C$12,O$3)=Matriz!$AU$63,CONCATENATE(Matriz!A63," - P2 I3"),"")</f>
        <v/>
      </c>
      <c r="Q12" s="31" t="str">
        <f>IF(CONCATENATE(C$12,O$3)=Matriz!$AU$108,CONCATENATE(Matriz!A108," - P2 I3"),"")</f>
        <v/>
      </c>
      <c r="R12" s="31" t="str">
        <f>IF(CONCATENATE(C$12,O$3)=Matriz!$AU$153,CONCATENATE(Matriz!A153," - P2 I3"),"")</f>
        <v/>
      </c>
      <c r="S12" s="62" t="str">
        <f>IF(CONCATENATE(C$12,O$3)=Matriz!$AU$198,CONCATENATE(Matriz!A198," - P2 I3"),"")</f>
        <v/>
      </c>
      <c r="T12" s="72" t="str">
        <f>IF(CONCATENATE(C$12,T$3)=Matriz!$AU$18,CONCATENATE(Matriz!A18," - P2 I4"),"")</f>
        <v/>
      </c>
      <c r="U12" s="32" t="str">
        <f>IF(CONCATENATE(C$12,T$3)=Matriz!$AU$63,CONCATENATE(Matriz!A63," - P2 I4"),"")</f>
        <v/>
      </c>
      <c r="V12" s="32" t="str">
        <f>IF(CONCATENATE(C$12,T$3)=Matriz!$AU$108,CONCATENATE(Matriz!A108," - P2 I4"),"")</f>
        <v/>
      </c>
      <c r="W12" s="32" t="str">
        <f>IF(CONCATENATE(C$12,T$3)=Matriz!$AU$153,CONCATENATE(Matriz!A153," - P2 I4"),"")</f>
        <v/>
      </c>
      <c r="X12" s="73" t="str">
        <f>IF(CONCATENATE(C$12,T$3)=Matriz!$AU$198,CONCATENATE(Matriz!A198," - P2 I4"),"")</f>
        <v/>
      </c>
      <c r="Y12" s="72" t="str">
        <f>IF(CONCATENATE(C$12,Y$3)=Matriz!$AU$18,CONCATENATE(Matriz!A18," - P2 I5"),"")</f>
        <v/>
      </c>
      <c r="Z12" s="32" t="str">
        <f>IF(CONCATENATE(C$12,Y$3)=Matriz!$AU$63,CONCATENATE(Matriz!A63," - P2 I5"),"")</f>
        <v/>
      </c>
      <c r="AA12" s="32"/>
      <c r="AB12" s="32" t="str">
        <f>IF(CONCATENATE(C$12,Y$3)=Matriz!$AU$108,CONCATENATE(Matriz!A108," - P2 I5"),"")</f>
        <v/>
      </c>
      <c r="AC12" s="80" t="str">
        <f>IF(CONCATENATE(C$12,Y$3)=Matriz!$AU$198,CONCATENATE(Matriz!A198," - P2 I5"),"")</f>
        <v/>
      </c>
      <c r="AI12" s="81">
        <v>9</v>
      </c>
      <c r="AJ12" s="81">
        <v>7</v>
      </c>
      <c r="AK12" s="81">
        <f t="shared" si="0"/>
        <v>63</v>
      </c>
    </row>
    <row r="13" spans="2:41" ht="39.75" customHeight="1" x14ac:dyDescent="0.3">
      <c r="B13" s="605"/>
      <c r="C13" s="608"/>
      <c r="D13" s="607"/>
      <c r="E13" s="53" t="str">
        <f>IF(CONCATENATE(C$12,E$3)=Matriz!$AU$27,CONCATENATE(Matriz!A27," - P2 I1"),"")</f>
        <v/>
      </c>
      <c r="F13" s="30" t="str">
        <f>IF(CONCATENATE(C$12,E$3)=Matriz!$AU$72,CONCATENATE(Matriz!A72," - P2 I1"),"")</f>
        <v/>
      </c>
      <c r="G13" s="30" t="str">
        <f>IF(CONCATENATE(C$12,E$3)=Matriz!$AU$117,CONCATENATE(Matriz!A117," - P2 I1"),"")</f>
        <v/>
      </c>
      <c r="H13" s="30" t="str">
        <f>IF(CONCATENATE(C$12,E$3)=Matriz!$AU$162,CONCATENATE(Matriz!A162," - P2 I1"),"")</f>
        <v/>
      </c>
      <c r="I13" s="125" t="str">
        <f>IF(CONCATENATE(C$12,E$3)=Matriz!$AU$207,CONCATENATE(Matriz!A207," - P2 I1"),"")</f>
        <v/>
      </c>
      <c r="J13" s="61" t="str">
        <f>IF(CONCATENATE(C$12,J$3)=Matriz!$AU$27,CONCATENATE(Matriz!A27," - P2 I2"),"")</f>
        <v/>
      </c>
      <c r="K13" s="31" t="str">
        <f>IF(CONCATENATE(C$12,J$3)=Matriz!$AU$72,CONCATENATE(Matriz!A72," - P2 I2"),"")</f>
        <v/>
      </c>
      <c r="L13" s="34" t="str">
        <f>IF(CONCATENATE(C$12,J$3)=Matriz!$AU$117,CONCATENATE(Matriz!A117," - P2 I2"),"")</f>
        <v/>
      </c>
      <c r="M13" s="34" t="str">
        <f>IF(CONCATENATE(C$12,J$3)=Matriz!$AU$162,CONCATENATE(Matriz!A162," - P2 I2"),"")</f>
        <v/>
      </c>
      <c r="N13" s="62" t="str">
        <f>IF(CONCATENATE(C$12,J$3)=Matriz!$AU$207,CONCATENATE(Matriz!A207," - P2 I2"),"")</f>
        <v/>
      </c>
      <c r="O13" s="61" t="str">
        <f>IF(CONCATENATE(C$12,O$3)=Matriz!$AU$27,CONCATENATE(Matriz!A27," - P2 I3"),"")</f>
        <v/>
      </c>
      <c r="P13" s="34" t="str">
        <f>IF(CONCATENATE(C$12,O$3)=Matriz!$AU$72,CONCATENATE(Matriz!A72," - P2 I3"),"")</f>
        <v/>
      </c>
      <c r="Q13" s="34" t="str">
        <f>IF(CONCATENATE(C$12,O$3)=Matriz!$AU$117,CONCATENATE(Matriz!A117," - P2 I3"),"")</f>
        <v/>
      </c>
      <c r="R13" s="34" t="str">
        <f>IF(CONCATENATE(C$12,O$3)=Matriz!$AU$162,CONCATENATE(Matriz!A162," - P2 I3"),"")</f>
        <v/>
      </c>
      <c r="S13" s="62" t="str">
        <f>IF(CONCATENATE(C$12,O$3)=Matriz!$AU$207,CONCATENATE(Matriz!A207," - P2 I3"),"")</f>
        <v/>
      </c>
      <c r="T13" s="72" t="str">
        <f>IF(CONCATENATE(C$12,T$3)=Matriz!$AU$27,CONCATENATE(Matriz!A27," - P2 I4"),"")</f>
        <v/>
      </c>
      <c r="U13" s="35" t="str">
        <f>IF(CONCATENATE(C$12,T$3)=Matriz!$AU$72,CONCATENATE(Matriz!A72," - P2 I4"),"")</f>
        <v/>
      </c>
      <c r="V13" s="35" t="str">
        <f>IF(CONCATENATE(C$12,T$3)=Matriz!$AU$117,CONCATENATE(Matriz!A117," - P2 I4"),"")</f>
        <v/>
      </c>
      <c r="W13" s="35" t="str">
        <f>IF(CONCATENATE(C$12,T$3)=Matriz!$AU$162,CONCATENATE(Matriz!A162," - P2 I4"),"")</f>
        <v/>
      </c>
      <c r="X13" s="73" t="str">
        <f>IF(CONCATENATE(C$12,T$3)=Matriz!$AU$207,CONCATENATE(Matriz!A207," - P2 I4"),"")</f>
        <v/>
      </c>
      <c r="Y13" s="72" t="str">
        <f>IF(CONCATENATE(C$12,Y$3)=Matriz!$AU$27,CONCATENATE(Matriz!A27," - P2 I5"),"")</f>
        <v/>
      </c>
      <c r="Z13" s="35" t="str">
        <f>IF(CONCATENATE(C$12,Y$3)=Matriz!$AU$72,CONCATENATE(Matriz!A72," - P2 I5"),"")</f>
        <v/>
      </c>
      <c r="AA13" s="35"/>
      <c r="AB13" s="35" t="str">
        <f>IF(CONCATENATE(C$12,Y$3)=Matriz!$AU$117,CONCATENATE(Matriz!A117," - P2 I5"),"")</f>
        <v/>
      </c>
      <c r="AC13" s="80" t="str">
        <f>IF(CONCATENATE(C$12,Y$3)=Matriz!$AU$207,CONCATENATE(Matriz!A207," - P2 I5"),"")</f>
        <v/>
      </c>
      <c r="AI13" s="81">
        <v>9</v>
      </c>
      <c r="AJ13" s="81">
        <v>8</v>
      </c>
      <c r="AK13" s="81">
        <f t="shared" si="0"/>
        <v>72</v>
      </c>
    </row>
    <row r="14" spans="2:41" ht="39.75" customHeight="1" x14ac:dyDescent="0.3">
      <c r="B14" s="605"/>
      <c r="C14" s="608"/>
      <c r="D14" s="607"/>
      <c r="E14" s="53" t="str">
        <f>IF(CONCATENATE(C$12,E$3)=Matriz!$AU$36,CONCATENATE(Matriz!A36," - P2 I1"),"")</f>
        <v/>
      </c>
      <c r="F14" s="30" t="str">
        <f>IF(CONCATENATE(C$12,E$3)=Matriz!$AU$81,CONCATENATE(Matriz!A81," - P2 I1"),"")</f>
        <v/>
      </c>
      <c r="G14" s="30" t="str">
        <f>IF(CONCATENATE(C$12,E$3)=Matriz!$AU$1126,CONCATENATE(Matriz!A126," - P2 I1"),"")</f>
        <v/>
      </c>
      <c r="H14" s="30" t="str">
        <f>IF(CONCATENATE(C$12,E$3)=Matriz!$AU$171,CONCATENATE(Matriz!A171," - P2 I1"),"")</f>
        <v/>
      </c>
      <c r="I14" s="125" t="str">
        <f>IF(CONCATENATE(C$12,E$3)=Matriz!$AU$216,CONCATENATE(Matriz!A216," - P2 I1"),"")</f>
        <v/>
      </c>
      <c r="J14" s="61" t="str">
        <f>IF(CONCATENATE(C$12,J$3)=Matriz!$AU$36,CONCATENATE(Matriz!A36," - P2 I2"),"")</f>
        <v/>
      </c>
      <c r="K14" s="31" t="str">
        <f>IF(CONCATENATE(C$12,J$3)=Matriz!$AU$81,CONCATENATE(Matriz!A81," - P2 I2"),"")</f>
        <v/>
      </c>
      <c r="L14" s="34" t="str">
        <f>IF(CONCATENATE(C$12,J$3)=Matriz!$AU$126,CONCATENATE(Matriz!A126," - P2 I2"),"")</f>
        <v/>
      </c>
      <c r="M14" s="34" t="str">
        <f>IF(CONCATENATE(C$12,J$3)=Matriz!$AU$171,CONCATENATE(Matriz!A171," - P2 I2"),"")</f>
        <v/>
      </c>
      <c r="N14" s="62" t="str">
        <f>IF(CONCATENATE(C$12,J$3)=Matriz!$AU$216,CONCATENATE(Matriz!A216," - P2 I2"),"")</f>
        <v/>
      </c>
      <c r="O14" s="61" t="str">
        <f>IF(CONCATENATE(C$12,O$3)=Matriz!$AU$36,CONCATENATE(Matriz!A36," - P2 I3"),"")</f>
        <v/>
      </c>
      <c r="P14" s="34" t="str">
        <f>IF(CONCATENATE(C$12,O$3)=Matriz!$AU$81,CONCATENATE(Matriz!A81," - P2 I3"),"")</f>
        <v/>
      </c>
      <c r="Q14" s="34" t="str">
        <f>IF(CONCATENATE(C$12,O$3)=Matriz!$AU$126,CONCATENATE(Matriz!A126," - P2 I3"),"")</f>
        <v/>
      </c>
      <c r="R14" s="34" t="str">
        <f>IF(CONCATENATE(C$12,O$3)=Matriz!$AU$171,CONCATENATE(Matriz!A171," - P2 I3"),"")</f>
        <v/>
      </c>
      <c r="S14" s="62" t="str">
        <f>IF(CONCATENATE(C$12,O$3)=Matriz!$AU$216,CONCATENATE(Matriz!A216," - P2 I3"),"")</f>
        <v/>
      </c>
      <c r="T14" s="72" t="str">
        <f>IF(CONCATENATE(C$12,T$3)=Matriz!$AU$36,CONCATENATE(Matriz!A36," - P2 I4"),"")</f>
        <v/>
      </c>
      <c r="U14" s="35" t="str">
        <f>IF(CONCATENATE(C$12,T$3)=Matriz!$AU$81,CONCATENATE(Matriz!A81," - P2 I4"),"")</f>
        <v/>
      </c>
      <c r="V14" s="35" t="str">
        <f>IF(CONCATENATE(C$12,T$3)=Matriz!$AU$126,CONCATENATE(Matriz!A126," - P2 I4"),"")</f>
        <v/>
      </c>
      <c r="W14" s="35" t="str">
        <f>IF(CONCATENATE(C$12,T$3)=Matriz!$AU$171,CONCATENATE(Matriz!A171," - P2 I4"),"")</f>
        <v/>
      </c>
      <c r="X14" s="73" t="str">
        <f>IF(CONCATENATE(C$12,T$3)=Matriz!$AU$216,CONCATENATE(Matriz!A216," - P2 I4"),"")</f>
        <v/>
      </c>
      <c r="Y14" s="72" t="str">
        <f>IF(CONCATENATE(C$12,Y$3)=Matriz!$AU$36,CONCATENATE(Matriz!A36," - P2 I5"),"")</f>
        <v/>
      </c>
      <c r="Z14" s="35" t="str">
        <f>IF(CONCATENATE(C$12,Y$3)=Matriz!$AU$81,CONCATENATE(Matriz!A81," - P2 I5"),"")</f>
        <v/>
      </c>
      <c r="AA14" s="35"/>
      <c r="AB14" s="35" t="str">
        <f>IF(CONCATENATE(C$12,Y$3)=Matriz!$AU$126,CONCATENATE(Matriz!A126," - P2 I5"),"")</f>
        <v/>
      </c>
      <c r="AC14" s="80" t="str">
        <f>IF(CONCATENATE(C$12,Y$3)=Matriz!$AU$216,CONCATENATE(Matriz!A216," - P2 I5"),"")</f>
        <v/>
      </c>
      <c r="AI14" s="81">
        <v>9</v>
      </c>
      <c r="AJ14" s="81">
        <v>9</v>
      </c>
      <c r="AK14" s="81">
        <f t="shared" si="0"/>
        <v>81</v>
      </c>
    </row>
    <row r="15" spans="2:41" ht="39.75" customHeight="1" thickBot="1" x14ac:dyDescent="0.35">
      <c r="B15" s="605"/>
      <c r="C15" s="5"/>
      <c r="E15" s="55" t="str">
        <f>IF(CONCATENATE(C$12,E$3)=Matriz!$AU$45,CONCATENATE(Matriz!A45," - P2 I1"),"")</f>
        <v/>
      </c>
      <c r="F15" s="56" t="str">
        <f>IF(CONCATENATE(C$12,E$3)=Matriz!$AU$90,CONCATENATE(Matriz!A90," - P2 I1"),"")</f>
        <v/>
      </c>
      <c r="G15" s="56" t="str">
        <f>IF(CONCATENATE(C$12,E$3)=Matriz!$AU$135,CONCATENATE(Matriz!A135," - P2 I1"),"")</f>
        <v/>
      </c>
      <c r="H15" s="56" t="str">
        <f>IF(CONCATENATE(C$12,E$3)=Matriz!$AU$180,CONCATENATE(Matriz!A180," - P2 I1"),"")</f>
        <v/>
      </c>
      <c r="I15" s="57" t="str">
        <f>IF(CONCATENATE(C$12,E$3)=Matriz!$AU$225,CONCATENATE(Matriz!A225," - P2 I1"),"")</f>
        <v/>
      </c>
      <c r="J15" s="63" t="str">
        <f>IF(CONCATENATE(C$12,J$3)=Matriz!$AU$45,CONCATENATE(Matriz!A45," - P2 I2"),"")</f>
        <v/>
      </c>
      <c r="K15" s="66" t="str">
        <f>IF(CONCATENATE(C$12,J$3)=Matriz!$AU$90,CONCATENATE(Matriz!A90," - P2 I2"),"")</f>
        <v/>
      </c>
      <c r="L15" s="66" t="str">
        <f>IF(CONCATENATE(C$12,J$3)=Matriz!$AU$135,CONCATENATE(Matriz!A135," - P2 I2"),"")</f>
        <v/>
      </c>
      <c r="M15" s="66" t="str">
        <f>IF(CONCATENATE(C$12,J$3)=Matriz!$AU$180,CONCATENATE(Matriz!A180," - P2 I2"),"")</f>
        <v/>
      </c>
      <c r="N15" s="67" t="str">
        <f>IF(CONCATENATE(C$12,J$3)=Matriz!$AU$225,CONCATENATE(Matriz!A225," - P2 I2"),"")</f>
        <v/>
      </c>
      <c r="O15" s="63" t="str">
        <f>IF(CONCATENATE(C$12,O$3)=Matriz!$AU$45,CONCATENATE(Matriz!A45," - P2 I3"),"")</f>
        <v/>
      </c>
      <c r="P15" s="66" t="str">
        <f>IF(CONCATENATE(C$12,O$3)=Matriz!$AU$90,CONCATENATE(Matriz!A90," - P2 I3"),"")</f>
        <v/>
      </c>
      <c r="Q15" s="66" t="str">
        <f>IF(CONCATENATE(C$12,O$3)=Matriz!$AU$135,CONCATENATE(Matriz!A135," - P2 I3"),"")</f>
        <v/>
      </c>
      <c r="R15" s="66" t="str">
        <f>IF(CONCATENATE(C$12,O$3)=Matriz!$AU$180,CONCATENATE(Matriz!A180," - P2 I3"),"")</f>
        <v/>
      </c>
      <c r="S15" s="67" t="str">
        <f>IF(CONCATENATE(C$12,O$3)=Matriz!$AU$225,CONCATENATE(Matriz!A225," - P2 I3"),"")</f>
        <v/>
      </c>
      <c r="T15" s="74" t="str">
        <f>IF(CONCATENATE(C$12,T$3)=Matriz!$AU$45,CONCATENATE(Matriz!A45," - P2 I4"),"")</f>
        <v/>
      </c>
      <c r="U15" s="76" t="str">
        <f>IF(CONCATENATE(C$12,T$3)=Matriz!$AU$90,CONCATENATE(Matriz!A90," - P2 I4"),"")</f>
        <v/>
      </c>
      <c r="V15" s="76" t="str">
        <f>IF(CONCATENATE(C$12,T$3)=Matriz!$AU$135,CONCATENATE(Matriz!A135," - P2 I4"),"")</f>
        <v/>
      </c>
      <c r="W15" s="76" t="str">
        <f>IF(CONCATENATE(C$12,T$3)=Matriz!$AU$180,CONCATENATE(Matriz!A180," - P2 I4"),"")</f>
        <v/>
      </c>
      <c r="X15" s="77" t="str">
        <f>IF(CONCATENATE(C$12,T$3)=Matriz!$AU$225,CONCATENATE(Matriz!A225," - P2 I4"),"")</f>
        <v/>
      </c>
      <c r="Y15" s="74" t="str">
        <f>IF(CONCATENATE(C$12,Y$3)=Matriz!$AU$45,CONCATENATE(Matriz!A45," - P2 I5"),"")</f>
        <v/>
      </c>
      <c r="Z15" s="76" t="str">
        <f>IF(CONCATENATE(C$12,Y$3)=Matriz!$AU$90,CONCATENATE(Matriz!A90," - P2 I5"),"")</f>
        <v/>
      </c>
      <c r="AA15" s="76"/>
      <c r="AB15" s="76" t="str">
        <f>IF(CONCATENATE(C$12,Y$3)=Matriz!$AU$135,CONCATENATE(Matriz!A135," - P2 I5"),"")</f>
        <v/>
      </c>
      <c r="AC15" s="75" t="str">
        <f>IF(CONCATENATE(C$12,Y$3)=Matriz!$AU$225,CONCATENATE(Matriz!A225," - P2 I5"),"")</f>
        <v/>
      </c>
      <c r="AI15" s="81">
        <v>9</v>
      </c>
      <c r="AJ15" s="81">
        <v>10</v>
      </c>
      <c r="AK15" s="81">
        <f t="shared" si="0"/>
        <v>90</v>
      </c>
    </row>
    <row r="16" spans="2:41" ht="39.75" customHeight="1" x14ac:dyDescent="0.3">
      <c r="B16" s="605"/>
      <c r="C16" s="5"/>
      <c r="E16" s="104" t="str">
        <f>IF(CONCATENATE(C$17,E$3)=Matriz!$AU$9,CONCATENATE(Matriz!A9," - P3 I1"),"")</f>
        <v/>
      </c>
      <c r="F16" s="105" t="str">
        <f>IF(CONCATENATE(C$17,E$3)=Matriz!$AU$54,CONCATENATE(Matriz!A54," - P3 I1"),"")</f>
        <v/>
      </c>
      <c r="G16" s="105" t="str">
        <f>IF(CONCATENATE(C$17,E$3)=Matriz!$AU$99,CONCATENATE(Matriz!A99," - P3 I1"),"")</f>
        <v/>
      </c>
      <c r="H16" s="105" t="str">
        <f>IF(CONCATENATE(C$17,E$3)=Matriz!$AU$144,CONCATENATE(Matriz!A144," - P3 I1"),"")</f>
        <v/>
      </c>
      <c r="I16" s="126" t="str">
        <f>IF(CONCATENATE(C$17,E$3)=Matriz!$AU$189,CONCATENATE(Matriz!A189," - P3 I1"),"")</f>
        <v/>
      </c>
      <c r="J16" s="50" t="str">
        <f>IF(CONCATENATE(C$17,J$3)=Matriz!$AU$9,CONCATENATE(Matriz!A9," - P3 I2"),"")</f>
        <v/>
      </c>
      <c r="K16" s="51" t="str">
        <f>IF(CONCATENATE(C$17,J$3)=Matriz!$AU$54,CONCATENATE(Matriz!A54," - P3 I2"),"")</f>
        <v/>
      </c>
      <c r="L16" s="51" t="str">
        <f>IF(CONCATENATE(C$17,J$3)=Matriz!$AU$99,CONCATENATE(Matriz!A99," - P3 I2"),"")</f>
        <v/>
      </c>
      <c r="M16" s="51" t="str">
        <f>IF(CONCATENATE(C$17,J$3)=Matriz!$AU$144,CONCATENATE(Matriz!A144," - P3 I2"),"")</f>
        <v/>
      </c>
      <c r="N16" s="52" t="str">
        <f>IF(CONCATENATE(C$17,J$3)=Matriz!$AU$189,CONCATENATE(Matriz!A189," - P3 I2"),"")</f>
        <v/>
      </c>
      <c r="O16" s="58" t="str">
        <f>IF(CONCATENATE(C$17,O$3)=Matriz!$AU$9,CONCATENATE(Matriz!A9," - P3 I3"),"")</f>
        <v/>
      </c>
      <c r="P16" s="59" t="str">
        <f>IF(CONCATENATE(C$17,O$3)=Matriz!$AU$54,CONCATENATE(Matriz!A54," - P3 I3"),"")</f>
        <v/>
      </c>
      <c r="Q16" s="59" t="str">
        <f>IF(CONCATENATE(C$17,O$3)=Matriz!$AU$99,CONCATENATE(Matriz!A99," - P3 I3"),"")</f>
        <v/>
      </c>
      <c r="R16" s="59" t="str">
        <f>IF(CONCATENATE(C$17,O$3)=Matriz!$AU$144,CONCATENATE(Matriz!A144," - P3 I3"),"")</f>
        <v/>
      </c>
      <c r="S16" s="60" t="str">
        <f>IF(CONCATENATE(C$17,O$3)=Matriz!$AU$189,CONCATENATE(Matriz!A189," - P3 I3"),"")</f>
        <v/>
      </c>
      <c r="T16" s="69" t="str">
        <f>IF(CONCATENATE(C$17,T$3)=Matriz!$AU$9,CONCATENATE(Matriz!A9," - P3 I4"),"")</f>
        <v/>
      </c>
      <c r="U16" s="70" t="str">
        <f>IF(CONCATENATE(C$17,T$3)=Matriz!$AU$54,CONCATENATE(Matriz!A54," - P3 I4"),"")</f>
        <v/>
      </c>
      <c r="V16" s="70" t="str">
        <f>IF(CONCATENATE(C$17,T$3)=Matriz!$AU$99,CONCATENATE(Matriz!A99," - P3 I4"),"")</f>
        <v/>
      </c>
      <c r="W16" s="70" t="str">
        <f>IF(CONCATENATE(C$17,T$3)=Matriz!$AU$144,CONCATENATE(Matriz!A144," - P3 I4"),"")</f>
        <v/>
      </c>
      <c r="X16" s="71" t="str">
        <f>IF(CONCATENATE(C$17,T$3)=Matriz!$AU$189,CONCATENATE(Matriz!A189," - P3 I4"),"")</f>
        <v/>
      </c>
      <c r="Y16" s="69" t="str">
        <f>IF(CONCATENATE(C$17,Y$3)=Matriz!$AU$9,CONCATENATE(Matriz!A9," - P3 I5"),"")</f>
        <v/>
      </c>
      <c r="Z16" s="70" t="str">
        <f>IF(CONCATENATE(C$17,Y$3)=Matriz!$AU$54,CONCATENATE(Matriz!A54," - P3 I5"),"")</f>
        <v/>
      </c>
      <c r="AA16" s="70" t="str">
        <f>IF(CONCATENATE(C$17,Y$3)=Matriz!$AU$99,CONCATENATE(Matriz!A99," - P3 I5"),"")</f>
        <v/>
      </c>
      <c r="AB16" s="70" t="str">
        <f>IF(CONCATENATE(C$17,Y$3)=Matriz!$AU$144,CONCATENATE(Matriz!A144," - P3 I5"),"")</f>
        <v/>
      </c>
      <c r="AC16" s="79" t="str">
        <f>IF(CONCATENATE(C$17,Y$3)=Matriz!$AU$189,CONCATENATE(Matriz!A189," - P3 I5"),"")</f>
        <v/>
      </c>
      <c r="AI16" s="81">
        <v>9</v>
      </c>
      <c r="AJ16" s="81">
        <v>11</v>
      </c>
      <c r="AK16" s="81">
        <f t="shared" si="0"/>
        <v>99</v>
      </c>
    </row>
    <row r="17" spans="2:37" ht="39.75" customHeight="1" x14ac:dyDescent="0.3">
      <c r="B17" s="605"/>
      <c r="C17" s="608">
        <v>3</v>
      </c>
      <c r="D17" s="607" t="s">
        <v>187</v>
      </c>
      <c r="E17" s="106" t="str">
        <f>IF(CONCATENATE(C$17,E$3)=Matriz!$AU$18,CONCATENATE(Matriz!A18," - P3 I1"),"")</f>
        <v/>
      </c>
      <c r="F17" s="107" t="str">
        <f>IF(CONCATENATE(C$17,E$3)=Matriz!$AU$63,CONCATENATE(Matriz!A63," - P3 I1"),"")</f>
        <v/>
      </c>
      <c r="G17" s="107" t="str">
        <f>IF(CONCATENATE(C$17,E$3)=Matriz!$AU$108,CONCATENATE(Matriz!A108," - P3 I1"),"")</f>
        <v/>
      </c>
      <c r="H17" s="107" t="str">
        <f>IF(CONCATENATE(C$17,E$3)=Matriz!$AU$153,CONCATENATE(Matriz!A153," - P3 I1"),"")</f>
        <v/>
      </c>
      <c r="I17" s="127" t="str">
        <f>IF(CONCATENATE(C$17,E$3)=Matriz!$AU$198,CONCATENATE(Matriz!A198," - P3 I1"),"")</f>
        <v/>
      </c>
      <c r="J17" s="53" t="str">
        <f>IF(CONCATENATE(C$17,J$3)=Matriz!$AU$18,CONCATENATE(Matriz!A18," - P3 I2"),"")</f>
        <v/>
      </c>
      <c r="K17" s="30" t="str">
        <f>IF(CONCATENATE(C$17,J$3)=Matriz!$AU$63,CONCATENATE(Matriz!A63," - P3 I2"),"")</f>
        <v/>
      </c>
      <c r="L17" s="30" t="str">
        <f>IF(CONCATENATE(C$17,J$3)=Matriz!$AU$108,CONCATENATE(Matriz!A108," - P3 I2"),"")</f>
        <v/>
      </c>
      <c r="M17" s="30" t="str">
        <f>IF(CONCATENATE(C$17,J$3)=Matriz!$AU$153,CONCATENATE(Matriz!A153," - P3 I2"),"")</f>
        <v/>
      </c>
      <c r="N17" s="54" t="str">
        <f>IF(CONCATENATE(C$17,J$3)=Matriz!$AU$198,CONCATENATE(Matriz!A198," - P3 I2"),"")</f>
        <v/>
      </c>
      <c r="O17" s="61" t="str">
        <f>IF(CONCATENATE(C$17,O$3)=Matriz!$AU$18,CONCATENATE(Matriz!A18," - P3 I3"),"")</f>
        <v/>
      </c>
      <c r="P17" s="31" t="str">
        <f>IF(CONCATENATE(C$17,O$3)=Matriz!$AU$63,CONCATENATE(Matriz!A63," - P3 I3"),"")</f>
        <v/>
      </c>
      <c r="Q17" s="31" t="str">
        <f>IF(CONCATENATE(C$17,O$3)=Matriz!$AU$108,CONCATENATE(Matriz!A108," - P3 I3"),"")</f>
        <v/>
      </c>
      <c r="R17" s="31" t="str">
        <f>IF(CONCATENATE(C$17,O$3)=Matriz!$AU$153,CONCATENATE(Matriz!A153," - P3 I3"),"")</f>
        <v/>
      </c>
      <c r="S17" s="62" t="str">
        <f>IF(CONCATENATE(C$17,O$3)=Matriz!$AU$198,CONCATENATE(Matriz!A198," - P3 I3"),"")</f>
        <v/>
      </c>
      <c r="T17" s="72" t="str">
        <f>IF(CONCATENATE(C$17,T$3)=Matriz!$AU$18,CONCATENATE(Matriz!A18," - P3 I4"),"")</f>
        <v/>
      </c>
      <c r="U17" s="32" t="str">
        <f>IF(CONCATENATE(C$17,T$3)=Matriz!$AU$63,CONCATENATE(Matriz!A63," - P3 I4"),"")</f>
        <v/>
      </c>
      <c r="V17" s="32" t="str">
        <f>IF(CONCATENATE(C$17,T$3)=Matriz!$AU$108,CONCATENATE(Matriz!A108," - P3 I4"),"")</f>
        <v/>
      </c>
      <c r="W17" s="32" t="str">
        <f>IF(CONCATENATE(C$17,T$3)=Matriz!$AU$153,CONCATENATE(Matriz!A153," - P3 I4"),"")</f>
        <v/>
      </c>
      <c r="X17" s="73" t="str">
        <f>IF(CONCATENATE(C$17,T$3)=Matriz!$AU$198,CONCATENATE(Matriz!A198," - P3 I4"),"")</f>
        <v/>
      </c>
      <c r="Y17" s="72" t="str">
        <f>IF(CONCATENATE(C$17,Y$3)=Matriz!$AU$18,CONCATENATE(Matriz!A18," - P3 I5"),"")</f>
        <v/>
      </c>
      <c r="Z17" s="32" t="str">
        <f>IF(CONCATENATE(C$17,Y$3)=Matriz!$AU$63,CONCATENATE(Matriz!A63," - P3 I5"),"")</f>
        <v/>
      </c>
      <c r="AA17" s="32" t="str">
        <f>IF(CONCATENATE(C$17,Y$3)=Matriz!$AU$108,CONCATENATE(Matriz!A108," - P3 I5"),"")</f>
        <v/>
      </c>
      <c r="AB17" s="32" t="str">
        <f>IF(CONCATENATE(C$17,Y$3)=Matriz!$AU$153,CONCATENATE(Matriz!A153," - P3 I5"),"")</f>
        <v/>
      </c>
      <c r="AC17" s="80" t="str">
        <f>IF(CONCATENATE(C$17,Y$3)=Matriz!$AU$198,CONCATENATE(Matriz!A198," - P3 I5"),"")</f>
        <v/>
      </c>
      <c r="AI17" s="81">
        <v>9</v>
      </c>
      <c r="AJ17" s="81">
        <v>12</v>
      </c>
      <c r="AK17" s="81">
        <f t="shared" si="0"/>
        <v>108</v>
      </c>
    </row>
    <row r="18" spans="2:37" ht="39.75" customHeight="1" x14ac:dyDescent="0.3">
      <c r="B18" s="605"/>
      <c r="C18" s="608"/>
      <c r="D18" s="607"/>
      <c r="E18" s="106" t="str">
        <f>IF(CONCATENATE(C$17,E$3)=Matriz!$AU$27,CONCATENATE(Matriz!A27," - P3 I1"),"")</f>
        <v/>
      </c>
      <c r="F18" s="107" t="str">
        <f>IF(CONCATENATE(C$17,E$3)=Matriz!$AU$72,CONCATENATE(Matriz!A72," - P3 I1"),"")</f>
        <v/>
      </c>
      <c r="G18" s="107" t="str">
        <f>IF(CONCATENATE(C$17,E$3)=Matriz!$AU$117,CONCATENATE(Matriz!A117," - P3 I1"),"")</f>
        <v/>
      </c>
      <c r="H18" s="107" t="str">
        <f>IF(CONCATENATE(C$17,E$3)=Matriz!$AU$162,CONCATENATE(Matriz!A162," - P3 I1"),"")</f>
        <v/>
      </c>
      <c r="I18" s="127" t="str">
        <f>IF(CONCATENATE(C$17,E$3)=Matriz!$AU$207,CONCATENATE(Matriz!A207," - P3 I1"),"")</f>
        <v/>
      </c>
      <c r="J18" s="53" t="str">
        <f>IF(CONCATENATE(C$17,J$3)=Matriz!$AU$27,CONCATENATE(Matriz!A27," - P3 I2"),"")</f>
        <v/>
      </c>
      <c r="K18" s="33" t="str">
        <f>IF(CONCATENATE(C$17,J$3)=Matriz!$AU$72,CONCATENATE(Matriz!A72," - P3 I2"),"")</f>
        <v/>
      </c>
      <c r="L18" s="33" t="str">
        <f>IF(CONCATENATE(C$17,J$3)=Matriz!$AU$117,CONCATENATE(Matriz!A117," - P3 I2"),"")</f>
        <v/>
      </c>
      <c r="M18" s="33" t="str">
        <f>IF(CONCATENATE(C$17,J$3)=Matriz!$AU$162,CONCATENATE(Matriz!A162," - P3 I2"),"")</f>
        <v/>
      </c>
      <c r="N18" s="54" t="str">
        <f>IF(CONCATENATE(C$17,J$3)=Matriz!$AU$207,CONCATENATE(Matriz!A207," - P3 I2"),"")</f>
        <v/>
      </c>
      <c r="O18" s="61" t="str">
        <f>IF(CONCATENATE(C$17,O$3)=Matriz!$AU$27,CONCATENATE(Matriz!A27," - P3 I3"),"")</f>
        <v/>
      </c>
      <c r="P18" s="34" t="str">
        <f>IF(CONCATENATE(C$17,O$3)=Matriz!$AU$72,CONCATENATE(Matriz!A72," - P3 I3"),"")</f>
        <v/>
      </c>
      <c r="Q18" s="34" t="str">
        <f>IF(CONCATENATE(C$17,O$3)=Matriz!$AU$117,CONCATENATE(Matriz!A117," - P3 I3"),"")</f>
        <v/>
      </c>
      <c r="R18" s="34" t="str">
        <f>IF(CONCATENATE(C$17,O$3)=Matriz!$AU$162,CONCATENATE(Matriz!A162," - P3 I3"),"")</f>
        <v/>
      </c>
      <c r="S18" s="62" t="str">
        <f>IF(CONCATENATE(C$17,O$3)=Matriz!$AU$207,CONCATENATE(Matriz!A207," - P3 I3"),"")</f>
        <v/>
      </c>
      <c r="T18" s="72" t="str">
        <f>IF(CONCATENATE(C$17,T$3)=Matriz!$AU$27,CONCATENATE(Matriz!A27," - P3 I4"),"")</f>
        <v/>
      </c>
      <c r="U18" s="35" t="str">
        <f>IF(CONCATENATE(C$17,T$3)=Matriz!$AU$72,CONCATENATE(Matriz!A72," - P3 I4"),"")</f>
        <v/>
      </c>
      <c r="V18" s="35" t="str">
        <f>IF(CONCATENATE(C$17,T$3)=Matriz!$AU$117,CONCATENATE(Matriz!A117," - P3 I4"),"")</f>
        <v/>
      </c>
      <c r="W18" s="35" t="str">
        <f>IF(CONCATENATE(C$17,T$3)=Matriz!$AU$162,CONCATENATE(Matriz!A162," - P3 I4"),"")</f>
        <v/>
      </c>
      <c r="X18" s="73" t="str">
        <f>IF(CONCATENATE(C$17,T$3)=Matriz!$AU$207,CONCATENATE(Matriz!A207," - P3 I4"),"")</f>
        <v/>
      </c>
      <c r="Y18" s="72" t="str">
        <f>IF(CONCATENATE(C$17,Y$3)=Matriz!$AU$27,CONCATENATE(Matriz!A27," - P3 I5"),"")</f>
        <v/>
      </c>
      <c r="Z18" s="35" t="str">
        <f>IF(CONCATENATE(C$17,Y$3)=Matriz!$AU$72,CONCATENATE(Matriz!A72," - P3 I5"),"")</f>
        <v/>
      </c>
      <c r="AA18" s="35" t="str">
        <f>IF(CONCATENATE(C$17,Y$3)=Matriz!$AU$117,CONCATENATE(Matriz!A117," - P3 I5"),"")</f>
        <v/>
      </c>
      <c r="AB18" s="35" t="str">
        <f>IF(CONCATENATE(C$17,Y$3)=Matriz!$AU$162,CONCATENATE(Matriz!A162," - P3 I5"),"")</f>
        <v/>
      </c>
      <c r="AC18" s="80" t="str">
        <f>IF(CONCATENATE(C$17,Y$3)=Matriz!$AU$207,CONCATENATE(Matriz!A207," - P3 I5"),"")</f>
        <v/>
      </c>
      <c r="AI18" s="81">
        <v>9</v>
      </c>
      <c r="AJ18" s="81">
        <v>13</v>
      </c>
      <c r="AK18" s="81">
        <f t="shared" si="0"/>
        <v>117</v>
      </c>
    </row>
    <row r="19" spans="2:37" ht="39.75" customHeight="1" x14ac:dyDescent="0.3">
      <c r="B19" s="605"/>
      <c r="C19" s="608"/>
      <c r="D19" s="607"/>
      <c r="E19" s="106" t="str">
        <f>IF(CONCATENATE(C$17,E$3)=Matriz!$AU$36,CONCATENATE(Matriz!A36," - P3 I1"),"")</f>
        <v/>
      </c>
      <c r="F19" s="107" t="str">
        <f>IF(CONCATENATE(C$17,E$3)=Matriz!$AU$81,CONCATENATE(Matriz!A81," - P3 I1"),"")</f>
        <v/>
      </c>
      <c r="G19" s="107" t="str">
        <f>IF(CONCATENATE(C$17,E$3)=Matriz!$AU$126,CONCATENATE(Matriz!A126," - P3 I1"),"")</f>
        <v/>
      </c>
      <c r="H19" s="107" t="str">
        <f>IF(CONCATENATE(C$17,E$3)=Matriz!$AU$171,CONCATENATE(Matriz!A171," - P3 I1"),"")</f>
        <v/>
      </c>
      <c r="I19" s="127" t="str">
        <f>IF(CONCATENATE(C$17,E$3)=Matriz!$AU$216,CONCATENATE(Matriz!A216," - P3 I1"),"")</f>
        <v/>
      </c>
      <c r="J19" s="53" t="str">
        <f>IF(CONCATENATE(C$17,J$3)=Matriz!$AU$36,CONCATENATE(Matriz!A36," - P3 I2"),"")</f>
        <v/>
      </c>
      <c r="K19" s="33" t="str">
        <f>IF(CONCATENATE(C$17,J$3)=Matriz!$AU$81,CONCATENATE(Matriz!A81," - P3 I2"),"")</f>
        <v/>
      </c>
      <c r="L19" s="33" t="str">
        <f>IF(CONCATENATE(C$17,J$3)=Matriz!$AU$126,CONCATENATE(Matriz!A126," - P3 I2"),"")</f>
        <v/>
      </c>
      <c r="M19" s="33" t="str">
        <f>IF(CONCATENATE(C$17,J$3)=Matriz!$AU$171,CONCATENATE(Matriz!A171," - P3 I2"),"")</f>
        <v/>
      </c>
      <c r="N19" s="54" t="str">
        <f>IF(CONCATENATE(C$17,J$3)=Matriz!$AU$216,CONCATENATE(Matriz!A216," - P3 I2"),"")</f>
        <v/>
      </c>
      <c r="O19" s="61" t="str">
        <f>IF(CONCATENATE(C$17,O$3)=Matriz!$AU$36,CONCATENATE(Matriz!A36," - P3 I3"),"")</f>
        <v/>
      </c>
      <c r="P19" s="34" t="str">
        <f>IF(CONCATENATE(C$17,O$3)=Matriz!$AU$81,CONCATENATE(Matriz!A81," - P3 I3"),"")</f>
        <v/>
      </c>
      <c r="Q19" s="34" t="str">
        <f>IF(CONCATENATE(C$17,O$3)=Matriz!$AU$126,CONCATENATE(Matriz!A126," - P3 I3"),"")</f>
        <v/>
      </c>
      <c r="R19" s="34" t="str">
        <f>IF(CONCATENATE(C$17,O$3)=Matriz!$AU$171,CONCATENATE(Matriz!A171," - P3 I3"),"")</f>
        <v/>
      </c>
      <c r="S19" s="62" t="str">
        <f>IF(CONCATENATE(C$17,O$3)=Matriz!$AU$216,CONCATENATE(Matriz!A216," - P3 I3"),"")</f>
        <v/>
      </c>
      <c r="T19" s="72" t="str">
        <f>IF(CONCATENATE(C$17,T$3)=Matriz!$AU$36,CONCATENATE(Matriz!A36," - P3 I4"),"")</f>
        <v/>
      </c>
      <c r="U19" s="35" t="str">
        <f>IF(CONCATENATE(C$17,T$3)=Matriz!$AU$81,CONCATENATE(Matriz!A81," - P3 I4"),"")</f>
        <v/>
      </c>
      <c r="V19" s="35" t="str">
        <f>IF(CONCATENATE(C$17,T$3)=Matriz!$AU$126,CONCATENATE(Matriz!A126," - P3 I4"),"")</f>
        <v/>
      </c>
      <c r="W19" s="35" t="str">
        <f>IF(CONCATENATE(C$17,T$3)=Matriz!$AU$171,CONCATENATE(Matriz!A171," - P3 I4"),"")</f>
        <v/>
      </c>
      <c r="X19" s="73" t="str">
        <f>IF(CONCATENATE(C$17,T$3)=Matriz!$AU$216,CONCATENATE(Matriz!A216," - P3 I4"),"")</f>
        <v/>
      </c>
      <c r="Y19" s="72" t="str">
        <f>IF(CONCATENATE(C$17,Y$3)=Matriz!$AU$36,CONCATENATE(Matriz!A36," - P3 I5"),"")</f>
        <v/>
      </c>
      <c r="Z19" s="35" t="str">
        <f>IF(CONCATENATE(C$17,Y$3)=Matriz!$AU$81,CONCATENATE(Matriz!A81," - P3 I5"),"")</f>
        <v/>
      </c>
      <c r="AA19" s="35" t="str">
        <f>IF(CONCATENATE(C$17,Y$3)=Matriz!$AU$126,CONCATENATE(Matriz!A126," - P3 I5"),"")</f>
        <v/>
      </c>
      <c r="AB19" s="35" t="str">
        <f>IF(CONCATENATE(C$17,Y$3)=Matriz!$AU$171,CONCATENATE(Matriz!A171," - P3 I5"),"")</f>
        <v/>
      </c>
      <c r="AC19" s="80" t="str">
        <f>IF(CONCATENATE(C$17,Y$3)=Matriz!$AU$216,CONCATENATE(Matriz!A216," - P3 I5"),"")</f>
        <v/>
      </c>
      <c r="AE19" s="81"/>
      <c r="AI19" s="81">
        <v>9</v>
      </c>
      <c r="AJ19" s="81">
        <v>14</v>
      </c>
      <c r="AK19" s="81">
        <f t="shared" si="0"/>
        <v>126</v>
      </c>
    </row>
    <row r="20" spans="2:37" ht="39.75" customHeight="1" thickBot="1" x14ac:dyDescent="0.35">
      <c r="B20" s="605"/>
      <c r="C20" s="5"/>
      <c r="E20" s="111" t="str">
        <f>IF(CONCATENATE(C$17,E$3)=Matriz!$AU$45,CONCATENATE(Matriz!A45," - P3 I1"),"")</f>
        <v/>
      </c>
      <c r="F20" s="114" t="str">
        <f>IF(CONCATENATE(C$17,E$3)=Matriz!$AU$90,CONCATENATE(Matriz!A90," - P3 I1"),"")</f>
        <v/>
      </c>
      <c r="G20" s="114" t="str">
        <f>IF(CONCATENATE(C$17,E$3)=Matriz!$AU$135,CONCATENATE(Matriz!A135," - P3 I1"),"")</f>
        <v/>
      </c>
      <c r="H20" s="114" t="str">
        <f>IF(CONCATENATE(C$17,E$3)=Matriz!$AU$180,CONCATENATE(Matriz!A180," - P3 I1"),"")</f>
        <v/>
      </c>
      <c r="I20" s="115" t="str">
        <f>IF(CONCATENATE(C$17,E$3)=Matriz!$AU$225,CONCATENATE(Matriz!A225," - P3 I1"),"")</f>
        <v/>
      </c>
      <c r="J20" s="129" t="str">
        <f>IF(CONCATENATE(C$17,J$3)=Matriz!$AU$45,CONCATENATE(Matriz!A45," - P3 I2"),"")</f>
        <v/>
      </c>
      <c r="K20" s="56" t="str">
        <f>IF(CONCATENATE(C$17,J$3)=Matriz!$AU$90,CONCATENATE(Matriz!A90," - P3 I2"),"")</f>
        <v/>
      </c>
      <c r="L20" s="56" t="str">
        <f>IF(CONCATENATE(C$17,J$3)=Matriz!$AU$135,CONCATENATE(Matriz!A135," - P3 I2"),"")</f>
        <v/>
      </c>
      <c r="M20" s="56" t="str">
        <f>IF(CONCATENATE(C$17,J$3)=Matriz!$AU$180,CONCATENATE(Matriz!A180," - P3 I2"),"")</f>
        <v/>
      </c>
      <c r="N20" s="57" t="str">
        <f>IF(CONCATENATE(C$17,J$3)=Matriz!$AU$225,CONCATENATE(Matriz!A225," - P3 I2"),"")</f>
        <v/>
      </c>
      <c r="O20" s="63" t="str">
        <f>IF(CONCATENATE(C$17,O$3)=Matriz!$AU$45,CONCATENATE(Matriz!A45," - P3 I3"),"")</f>
        <v/>
      </c>
      <c r="P20" s="66" t="str">
        <f>IF(CONCATENATE(C$17,O$3)=Matriz!$AU$90,CONCATENATE(Matriz!A90," - P3 I3"),"")</f>
        <v/>
      </c>
      <c r="Q20" s="66" t="str">
        <f>IF(CONCATENATE(C$17,O$3)=Matriz!$AU$135,CONCATENATE(Matriz!A135," - P3 I3"),"")</f>
        <v/>
      </c>
      <c r="R20" s="66" t="str">
        <f>IF(CONCATENATE(C$17,O$3)=Matriz!$AU$180,CONCATENATE(Matriz!A180," - P3 I3"),"")</f>
        <v/>
      </c>
      <c r="S20" s="67" t="str">
        <f>IF(CONCATENATE(C$17,O$3)=Matriz!$AU$225,CONCATENATE(Matriz!A225," - P3 I3"),"")</f>
        <v/>
      </c>
      <c r="T20" s="74" t="str">
        <f>IF(CONCATENATE(C$17,T$3)=Matriz!$AU$45,CONCATENATE(Matriz!A45," - P3 I4"),"")</f>
        <v/>
      </c>
      <c r="U20" s="76" t="str">
        <f>IF(CONCATENATE(C$17,T$3)=Matriz!$AU$90,CONCATENATE(Matriz!A90," - P3 I4"),"")</f>
        <v/>
      </c>
      <c r="V20" s="76" t="str">
        <f>IF(CONCATENATE(C$17,T$3)=Matriz!$AU$135,CONCATENATE(Matriz!A135," - P3 I4"),"")</f>
        <v/>
      </c>
      <c r="W20" s="76" t="str">
        <f>IF(CONCATENATE(C$17,T$3)=Matriz!$AU$180,CONCATENATE(Matriz!A180," - P3 I4"),"")</f>
        <v/>
      </c>
      <c r="X20" s="77" t="str">
        <f>IF(CONCATENATE(C$17,T$3)=Matriz!$AU$225,CONCATENATE(Matriz!A225," - P3 I4"),"")</f>
        <v/>
      </c>
      <c r="Y20" s="74" t="str">
        <f>IF(CONCATENATE(C$17,Y$3)=Matriz!$AU$45,CONCATENATE(Matriz!A45," - P3 I5"),"")</f>
        <v/>
      </c>
      <c r="Z20" s="76" t="str">
        <f>IF(CONCATENATE(C$17,Y$3)=Matriz!$AU$90,CONCATENATE(Matriz!A90," - P3 I5"),"")</f>
        <v/>
      </c>
      <c r="AA20" s="76" t="str">
        <f>IF(CONCATENATE(C$17,Y$3)=Matriz!$AU$135,CONCATENATE(Matriz!A135," - P3 I5"),"")</f>
        <v/>
      </c>
      <c r="AB20" s="76" t="str">
        <f>IF(CONCATENATE(C$17,Y$3)=Matriz!$AU$180,CONCATENATE(Matriz!A180," - P3 I5"),"")</f>
        <v/>
      </c>
      <c r="AC20" s="75" t="str">
        <f>IF(CONCATENATE(C$17,Y$3)=Matriz!$AU$225,CONCATENATE(Matriz!A225," - P3 I5"),"")</f>
        <v/>
      </c>
      <c r="AI20" s="81">
        <v>9</v>
      </c>
      <c r="AJ20" s="81">
        <v>15</v>
      </c>
      <c r="AK20" s="81">
        <f t="shared" si="0"/>
        <v>135</v>
      </c>
    </row>
    <row r="21" spans="2:37" ht="40.5" customHeight="1" x14ac:dyDescent="0.3">
      <c r="B21" s="605"/>
      <c r="E21" s="104" t="str">
        <f>IF(CONCATENATE(C$22,E$3)=Matriz!$AU$9,CONCATENATE(Matriz!A9," - P4 I1"),"")</f>
        <v/>
      </c>
      <c r="F21" s="105" t="str">
        <f>IF(CONCATENATE(C$22,E$3)=Matriz!$AU$54,CONCATENATE(Matriz!A54," - P4 I1"),"")</f>
        <v/>
      </c>
      <c r="G21" s="105" t="str">
        <f>IF(CONCATENATE(C$22,E$3)=Matriz!$AU$99,CONCATENATE(Matriz!A99," - P4 I1"),"")</f>
        <v/>
      </c>
      <c r="H21" s="105" t="str">
        <f>IF(CONCATENATE(C$22,E$3)=Matriz!$AU$144,CONCATENATE(Matriz!A144," - P4 I1"),"")</f>
        <v/>
      </c>
      <c r="I21" s="126" t="str">
        <f>IF(CONCATENATE(C$22,E$3)=Matriz!$AU$189,CONCATENATE(Matriz!A189," - P4 I1"),"")</f>
        <v/>
      </c>
      <c r="J21" s="104" t="str">
        <f>IF(CONCATENATE(C$22,J$3)=Matriz!$AU$9,CONCATENATE(Matriz!A9," - P4 I2"),"")</f>
        <v/>
      </c>
      <c r="K21" s="105" t="str">
        <f>IF(CONCATENATE(C$22,J$3)=Matriz!$AU$54,CONCATENATE(Matriz!A54," - P4 I2"),"")</f>
        <v/>
      </c>
      <c r="L21" s="105" t="str">
        <f>IF(CONCATENATE(C$22,J$3)=Matriz!$AU$99,CONCATENATE(Matriz!A99," - P4 I2"),"")</f>
        <v/>
      </c>
      <c r="M21" s="105" t="str">
        <f>IF(CONCATENATE(C$22,J$3)=Matriz!$AU$144,CONCATENATE(Matriz!A144," - P4 I2"),"")</f>
        <v/>
      </c>
      <c r="N21" s="109" t="str">
        <f>IF(CONCATENATE(C$22,J$3)=Matriz!$AU$189,CONCATENATE(Matriz!A189," - P4 I2"),"")</f>
        <v/>
      </c>
      <c r="O21" s="50" t="str">
        <f>IF(CONCATENATE(C$22,O$3)=Matriz!$AU$9,CONCATENATE(Matriz!A9," - P4 I3"),"")</f>
        <v/>
      </c>
      <c r="P21" s="51" t="str">
        <f>IF(CONCATENATE(C$22,O$3)=Matriz!$AU$54,CONCATENATE(Matriz!A54," - P4 I3"),"")</f>
        <v/>
      </c>
      <c r="Q21" s="51" t="str">
        <f>IF(CONCATENATE(D$22,P$3)=Matriz!$AU$99,CONCATENATE(Matriz!B99," - P4 I3"),"")</f>
        <v/>
      </c>
      <c r="R21" s="51" t="str">
        <f>IF(CONCATENATE(D$22,P$3)=Matriz!$AU$144,CONCATENATE(Matriz!B144," - P4 I3"),"")</f>
        <v/>
      </c>
      <c r="S21" s="52" t="str">
        <f>IF(CONCATENATE(D$22,P$3)=Matriz!$AU$189,CONCATENATE(Matriz!B189," - P4 I3"),"")</f>
        <v/>
      </c>
      <c r="T21" s="58" t="str">
        <f>IF(CONCATENATE(C$22,T$3)=Matriz!$AU$9,CONCATENATE(Matriz!A9," - P4 I4"),"")</f>
        <v/>
      </c>
      <c r="U21" s="59" t="str">
        <f>IF(CONCATENATE(C$22,T$3)=Matriz!$AU$54,CONCATENATE(Matriz!A54," - P4 I4"),"")</f>
        <v/>
      </c>
      <c r="V21" s="59" t="str">
        <f>IF(CONCATENATE(C$22,T$3)=Matriz!$AU$99,CONCATENATE(Matriz!A99," - P4 I4"),"")</f>
        <v/>
      </c>
      <c r="W21" s="59" t="str">
        <f>IF(CONCATENATE(C$22,T$3)=Matriz!$AU$144,CONCATENATE(Matriz!A144," - P4 I4"),"")</f>
        <v/>
      </c>
      <c r="X21" s="60" t="str">
        <f>IF(CONCATENATE(C$22,T$3)=Matriz!$AU$189,CONCATENATE(Matriz!A189," - P4 I4"),"")</f>
        <v/>
      </c>
      <c r="Y21" s="69" t="str">
        <f>IF(CONCATENATE(C$22,Y$3)=Matriz!$AU$9,CONCATENATE(Matriz!A9," - P4 I5"),"")</f>
        <v/>
      </c>
      <c r="Z21" s="70" t="str">
        <f>IF(CONCATENATE(C$22,Y$3)=Matriz!$AU$54,CONCATENATE(Matriz!A54," - P4 I5"),"")</f>
        <v/>
      </c>
      <c r="AA21" s="70" t="str">
        <f>IF(CONCATENATE(C$22,Y$3)=Matriz!$AU$99,CONCATENATE(Matriz!A99," - P4 I5"),"")</f>
        <v/>
      </c>
      <c r="AB21" s="70" t="str">
        <f>IF(CONCATENATE(C$22,Y$3)=Matriz!$AU$144,CONCATENATE(Matriz!A144," - P4 I5"),"")</f>
        <v/>
      </c>
      <c r="AC21" s="79" t="str">
        <f>IF(CONCATENATE(C$22,Y$3)=Matriz!$AU$189,CONCATENATE(Matriz!A189," - P4 I5"),"")</f>
        <v/>
      </c>
      <c r="AH21" s="81"/>
      <c r="AI21" s="81">
        <v>9</v>
      </c>
      <c r="AJ21" s="81">
        <v>16</v>
      </c>
      <c r="AK21" s="81">
        <f t="shared" si="0"/>
        <v>144</v>
      </c>
    </row>
    <row r="22" spans="2:37" ht="33" customHeight="1" x14ac:dyDescent="0.3">
      <c r="B22" s="605"/>
      <c r="C22" s="608">
        <v>2</v>
      </c>
      <c r="D22" s="607" t="s">
        <v>65</v>
      </c>
      <c r="E22" s="106" t="str">
        <f>IF(CONCATENATE(C$22,E$3)=Matriz!$AU$18,CONCATENATE(Matriz!A18," - P4 I1"),"")</f>
        <v/>
      </c>
      <c r="F22" s="107" t="str">
        <f>IF(CONCATENATE(C$22,E$3)=Matriz!$AU$63,CONCATENATE(Matriz!A63," - P4 I1"),"")</f>
        <v/>
      </c>
      <c r="G22" s="107" t="str">
        <f>IF(CONCATENATE(C$22,E$3)=Matriz!$AU$108,CONCATENATE(Matriz!A108," - P4 I1"),"")</f>
        <v/>
      </c>
      <c r="H22" s="107" t="str">
        <f>IF(CONCATENATE(C$22,E$3)=Matriz!$AU$153,CONCATENATE(Matriz!A153," - P4 I1"),"")</f>
        <v/>
      </c>
      <c r="I22" s="127" t="str">
        <f>IF(CONCATENATE(C$22,E$3)=Matriz!$AU$198,CONCATENATE(Matriz!A198," - P4 I1"),"")</f>
        <v/>
      </c>
      <c r="J22" s="106" t="str">
        <f>IF(CONCATENATE(C$22,J$3)=Matriz!$AU$18,CONCATENATE(Matriz!A18," - P4 I2"),"")</f>
        <v/>
      </c>
      <c r="K22" s="107" t="str">
        <f>IF(CONCATENATE(C$22,J$3)=Matriz!$AU$63,CONCATENATE(Matriz!A63," - P4 I2"),"")</f>
        <v/>
      </c>
      <c r="L22" s="107" t="str">
        <f>IF(CONCATENATE(C$22,J$3)=Matriz!$AU$108,CONCATENATE(Matriz!A108," - P4 I2"),"")</f>
        <v/>
      </c>
      <c r="M22" s="107" t="str">
        <f>IF(CONCATENATE(C$22,J$3)=Matriz!$AU$153,CONCATENATE(Matriz!A153," - P4 I2"),"")</f>
        <v/>
      </c>
      <c r="N22" s="110" t="str">
        <f>IF(CONCATENATE(C$22,J$3)=Matriz!$AU$198,CONCATENATE(Matriz!A198," - P4 I2"),"")</f>
        <v/>
      </c>
      <c r="O22" s="53" t="str">
        <f>IF(CONCATENATE(C$22,O$3)=Matriz!$AU$18,CONCATENATE(Matriz!A18," - P4 I3"),"")</f>
        <v/>
      </c>
      <c r="P22" s="30" t="str">
        <f>IF(CONCATENATE(C$22,O$3)=Matriz!$AU$63,CONCATENATE(Matriz!A63," - P4 I3"),"")</f>
        <v/>
      </c>
      <c r="Q22" s="30" t="str">
        <f>IF(CONCATENATE(D$22,P$3)=Matriz!$AU$108,CONCATENATE(Matriz!B108," - P4 I3"),"")</f>
        <v/>
      </c>
      <c r="R22" s="30" t="str">
        <f>IF(CONCATENATE(D$22,P$3)=Matriz!$AU$153,CONCATENATE(Matriz!B153," - P4 I3"),"")</f>
        <v/>
      </c>
      <c r="S22" s="54" t="str">
        <f>IF(CONCATENATE(D$22,P$3)=Matriz!$AU$198,CONCATENATE(Matriz!B198," - P4 I3"),"")</f>
        <v/>
      </c>
      <c r="T22" s="61" t="str">
        <f>IF(CONCATENATE(C$22,T$3)=Matriz!$AU$18,CONCATENATE(Matriz!A18," - P4 I4"),"")</f>
        <v/>
      </c>
      <c r="U22" s="31" t="str">
        <f>IF(CONCATENATE(C$22,T$3)=Matriz!$AU$63,CONCATENATE(Matriz!A63," - P4 I4"),"")</f>
        <v/>
      </c>
      <c r="V22" s="31" t="str">
        <f>IF(CONCATENATE(C$22,T$3)=Matriz!$AU$108,CONCATENATE(Matriz!A108," - P4 I4"),"")</f>
        <v/>
      </c>
      <c r="W22" s="31" t="str">
        <f>IF(CONCATENATE(C$22,T$3)=Matriz!$AU$153,CONCATENATE(Matriz!A153," - P4 I4"),"")</f>
        <v/>
      </c>
      <c r="X22" s="62" t="str">
        <f>IF(CONCATENATE(C$22,T$3)=Matriz!$AU$198,CONCATENATE(Matriz!A198," - P4 I4"),"")</f>
        <v/>
      </c>
      <c r="Y22" s="72" t="str">
        <f>IF(CONCATENATE(C$22,Y$3)=Matriz!$AU$18,CONCATENATE(Matriz!A18," - P4 I5"),"")</f>
        <v/>
      </c>
      <c r="Z22" s="32" t="str">
        <f>IF(CONCATENATE(C$22,Y$3)=Matriz!$AU$63,CONCATENATE(Matriz!A63," - P4 I5"),"")</f>
        <v/>
      </c>
      <c r="AA22" s="32" t="str">
        <f>IF(CONCATENATE(C$22,Y$3)=Matriz!$AU$108,CONCATENATE(Matriz!A108," - P4 I5"),"")</f>
        <v/>
      </c>
      <c r="AB22" s="32" t="str">
        <f>IF(CONCATENATE(C$22,Y$3)=Matriz!$AU$153,CONCATENATE(Matriz!A153," - P4 I5"),"")</f>
        <v/>
      </c>
      <c r="AC22" s="80" t="str">
        <f>IF(CONCATENATE(C$22,Y$3)=Matriz!$AU$198,CONCATENATE(Matriz!A198," - P4 I5"),"")</f>
        <v/>
      </c>
      <c r="AH22" s="81"/>
      <c r="AI22" s="81">
        <v>9</v>
      </c>
      <c r="AJ22" s="81">
        <v>17</v>
      </c>
      <c r="AK22" s="81">
        <f t="shared" si="0"/>
        <v>153</v>
      </c>
    </row>
    <row r="23" spans="2:37" ht="49.5" customHeight="1" x14ac:dyDescent="0.3">
      <c r="B23" s="605"/>
      <c r="C23" s="608"/>
      <c r="D23" s="607"/>
      <c r="E23" s="106" t="str">
        <f>IF(CONCATENATE(C$22,E$3)=Matriz!$AU$27,CONCATENATE(Matriz!A27," - P4 I1"),"")</f>
        <v/>
      </c>
      <c r="F23" s="107" t="str">
        <f>IF(CONCATENATE(C$22,E$3)=Matriz!$AU$72,CONCATENATE(Matriz!A72," - P4 I1"),"")</f>
        <v/>
      </c>
      <c r="G23" s="107" t="str">
        <f>IF(CONCATENATE(C$22,E$3)=Matriz!$AU$117,CONCATENATE(Matriz!A117," - P4 I1"),"")</f>
        <v/>
      </c>
      <c r="H23" s="107" t="str">
        <f>IF(CONCATENATE(C$22,E$3)=Matriz!$AU$162,CONCATENATE(Matriz!A162," - P4 I1"),"")</f>
        <v/>
      </c>
      <c r="I23" s="127" t="str">
        <f>IF(CONCATENATE(C$22,E$3)=Matriz!$AU$207,CONCATENATE(Matriz!A207," - P4 I1"),"")</f>
        <v/>
      </c>
      <c r="J23" s="155" t="str">
        <f>IF(CONCATENATE(C$22,J$3)=Matriz!$AU$27,CONCATENATE(Matriz!A27," - P4 I2"),"")</f>
        <v/>
      </c>
      <c r="K23" s="108" t="str">
        <f>IF(CONCATENATE(C$22,J$3)=Matriz!$AU$72,CONCATENATE(Matriz!A72," - P4 I2"),"")</f>
        <v/>
      </c>
      <c r="L23" s="153" t="str">
        <f>IF(CONCATENATE(C$22,J$3)=Matriz!$AU$117,CONCATENATE(Matriz!A117," - P4 I2"),"")</f>
        <v/>
      </c>
      <c r="M23" s="108" t="str">
        <f>IF(CONCATENATE(C$22,J$3)=Matriz!$AU$162,CONCATENATE(Matriz!A162," - P4 I2"),"")</f>
        <v/>
      </c>
      <c r="N23" s="110" t="str">
        <f>IF(CONCATENATE(C$22,J$3)=Matriz!$AU$207,CONCATENATE(Matriz!A207," - P4 I2"),"")</f>
        <v/>
      </c>
      <c r="O23" s="53" t="str">
        <f>IF(CONCATENATE(C$22,O$3)=Matriz!$AU$27,CONCATENATE(Matriz!A27," - P4 I3"),"")</f>
        <v/>
      </c>
      <c r="P23" s="157" t="str">
        <f>IF(CONCATENATE(C$22,O$3)=Matriz!$AU$72,CONCATENATE(Matriz!A72," - P4 I3"),"")</f>
        <v/>
      </c>
      <c r="Q23" s="33" t="str">
        <f>IF(CONCATENATE(D$22,P$3)=Matriz!$AU$117,CONCATENATE(Matriz!B117," - P4 I3"),"")</f>
        <v/>
      </c>
      <c r="R23" s="33" t="str">
        <f>IF(CONCATENATE(D$22,P$3)=Matriz!$AU$162,CONCATENATE(Matriz!B162," - P4 I3"),"")</f>
        <v/>
      </c>
      <c r="S23" s="54" t="str">
        <f>IF(CONCATENATE(D$22,P$3)=Matriz!$AU$207,CONCATENATE(Matriz!B207," - P4 I3"),"")</f>
        <v/>
      </c>
      <c r="T23" s="61" t="str">
        <f>IF(CONCATENATE(C$22,T$3)=Matriz!$AU$27,CONCATENATE(Matriz!A27," - P4 I4"),"")</f>
        <v/>
      </c>
      <c r="U23" s="34" t="str">
        <f>IF(CONCATENATE(C$22,T$3)=Matriz!$AU$72,CONCATENATE(Matriz!A72," - P4 I4"),"")</f>
        <v/>
      </c>
      <c r="V23" s="34" t="str">
        <f>IF(CONCATENATE(C$22,T$3)=Matriz!$AU$117,CONCATENATE(Matriz!A117," - P4 I4"),"")</f>
        <v/>
      </c>
      <c r="W23" s="34" t="str">
        <f>IF(CONCATENATE(C$22,T$3)=Matriz!$AU$162,CONCATENATE(Matriz!A162," - P4 I4"),"")</f>
        <v/>
      </c>
      <c r="X23" s="62" t="str">
        <f>IF(CONCATENATE(C$22,T$3)=Matriz!$AU$207,CONCATENATE(Matriz!A207," - P4 I4"),"")</f>
        <v/>
      </c>
      <c r="Y23" s="72" t="str">
        <f>IF(CONCATENATE(C$22,Y$3)=Matriz!$AU$27,CONCATENATE(Matriz!A27," - P4 I5"),"")</f>
        <v/>
      </c>
      <c r="Z23" s="35" t="str">
        <f>IF(CONCATENATE(C$22,Y$3)=Matriz!$AU$72,CONCATENATE(Matriz!A72," - P4 I5"),"")</f>
        <v/>
      </c>
      <c r="AA23" s="35" t="str">
        <f>IF(CONCATENATE(C$22,Y$3)=Matriz!$AU$117,CONCATENATE(Matriz!A117," - P4 I5"),"")</f>
        <v/>
      </c>
      <c r="AB23" s="35" t="str">
        <f>IF(CONCATENATE(C$22,Y$3)=Matriz!$AU$162,CONCATENATE(Matriz!A162," - P4 I5"),"")</f>
        <v/>
      </c>
      <c r="AC23" s="80" t="str">
        <f>IF(CONCATENATE(C$22,Y$3)=Matriz!$AU$207,CONCATENATE(Matriz!A207," - P4 I5"),"")</f>
        <v/>
      </c>
      <c r="AI23" s="81">
        <v>9</v>
      </c>
      <c r="AJ23" s="81">
        <v>18</v>
      </c>
      <c r="AK23" s="81">
        <f t="shared" si="0"/>
        <v>162</v>
      </c>
    </row>
    <row r="24" spans="2:37" ht="46.5" customHeight="1" x14ac:dyDescent="0.3">
      <c r="B24" s="605"/>
      <c r="C24" s="608"/>
      <c r="D24" s="607"/>
      <c r="E24" s="106" t="str">
        <f>IF(CONCATENATE(C$22,E$3)=Matriz!$AU$36,CONCATENATE(Matriz!A36," - P4 I1"),"")</f>
        <v/>
      </c>
      <c r="F24" s="107" t="str">
        <f>IF(CONCATENATE(C$22,E$3)=Matriz!$AU$81,CONCATENATE(Matriz!A81," - P4 I1"),"")</f>
        <v/>
      </c>
      <c r="G24" s="107" t="str">
        <f>IF(CONCATENATE(C$22,E$3)=Matriz!$AU$126,CONCATENATE(Matriz!A126," - P4 I1"),"")</f>
        <v/>
      </c>
      <c r="H24" s="107" t="str">
        <f>IF(CONCATENATE(C$22,E$3)=Matriz!$AU$171,CONCATENATE(Matriz!A171," - P4 I1"),"")</f>
        <v/>
      </c>
      <c r="I24" s="127" t="str">
        <f>IF(CONCATENATE(C$22,E$3)=Matriz!$AU$216,CONCATENATE(Matriz!A216," - P4 I1"),"")</f>
        <v/>
      </c>
      <c r="J24" s="106" t="str">
        <f>IF(CONCATENATE(C$22,J$3)=Matriz!$AU$36,CONCATENATE(Matriz!#REF!," - P4 I2"),"")</f>
        <v/>
      </c>
      <c r="K24" s="156" t="str">
        <f>IF(CONCATENATE(C$22,J$3)=Matriz!$AU$81,CONCATENATE(Matriz!A81," - P4 I2"),"")</f>
        <v/>
      </c>
      <c r="L24" s="108" t="str">
        <f>IF(CONCATENATE(C$22,J$3)=Matriz!$AU$126,CONCATENATE(Matriz!A126," - P4 I2"),"")</f>
        <v/>
      </c>
      <c r="M24" s="108" t="str">
        <f>IF(CONCATENATE(C$22,J$3)=Matriz!$AU$171,CONCATENATE(Matriz!A171," - P4 I2"),"")</f>
        <v/>
      </c>
      <c r="N24" s="110" t="str">
        <f>IF(CONCATENATE(C$22,J$3)=Matriz!$AU$216,CONCATENATE(Matriz!A216," - P4 I2"),"")</f>
        <v/>
      </c>
      <c r="O24" s="53" t="str">
        <f>IF(CONCATENATE(C$22,O$3)=Matriz!$AU$36,CONCATENATE(Matriz!A36," - P4 I3"),"")</f>
        <v/>
      </c>
      <c r="P24" s="33" t="str">
        <f>IF(CONCATENATE(D$22,P$3)=Matriz!$AU$81,CONCATENATE(Matriz!B81," - P4 I3"),"")</f>
        <v/>
      </c>
      <c r="Q24" s="33" t="str">
        <f>IF(CONCATENATE(D$22,P$3)=Matriz!$AU$126,CONCATENATE(Matriz!B126," - P4 I3"),"")</f>
        <v/>
      </c>
      <c r="R24" s="33" t="str">
        <f>IF(CONCATENATE(D$22,P$3)=Matriz!$AU$171,CONCATENATE(Matriz!B171," - P4 I3"),"")</f>
        <v/>
      </c>
      <c r="S24" s="54" t="str">
        <f>IF(CONCATENATE(D$22,P$3)=Matriz!$AU$216,CONCATENATE(Matriz!B216," - P4 I3"),"")</f>
        <v/>
      </c>
      <c r="T24" s="61" t="str">
        <f>IF(CONCATENATE(C$22,T$3)=Matriz!$AU$36,CONCATENATE(Matriz!A36," - P4 I4"),"")</f>
        <v/>
      </c>
      <c r="U24" s="34" t="str">
        <f>IF(CONCATENATE(C$22,T$3)=Matriz!$AU$81,CONCATENATE(Matriz!A81," - P4 I4"),"")</f>
        <v/>
      </c>
      <c r="V24" s="34" t="str">
        <f>IF(CONCATENATE(C$22,T$3)=Matriz!$AU$126,CONCATENATE(Matriz!A126," - P4 I4"),"")</f>
        <v/>
      </c>
      <c r="W24" s="34" t="str">
        <f>IF(CONCATENATE(C$22,T$3)=Matriz!$AU$171,CONCATENATE(Matriz!A171," - P4 I4"),"")</f>
        <v/>
      </c>
      <c r="X24" s="62" t="str">
        <f>IF(CONCATENATE(C$22,T$3)=Matriz!$AU$216,CONCATENATE(Matriz!A216," - P4 I4"),"")</f>
        <v/>
      </c>
      <c r="Y24" s="72" t="str">
        <f>IF(CONCATENATE(C$22,Y$3)=Matriz!$AU$36,CONCATENATE(Matriz!A36," - P4 I5"),"")</f>
        <v/>
      </c>
      <c r="Z24" s="35" t="str">
        <f>IF(CONCATENATE(C$22,Y$3)=Matriz!$AU$81,CONCATENATE(Matriz!A81," - P4 I5"),"")</f>
        <v/>
      </c>
      <c r="AA24" s="35" t="str">
        <f>IF(CONCATENATE(C$22,Y$3)=Matriz!$AU$126,CONCATENATE(Matriz!A126," - P4 I5"),"")</f>
        <v/>
      </c>
      <c r="AB24" s="35" t="str">
        <f>IF(CONCATENATE(C$22,Y$3)=Matriz!$AU$171,CONCATENATE(Matriz!A171," - P4 I5"),"")</f>
        <v/>
      </c>
      <c r="AC24" s="80" t="str">
        <f>IF(CONCATENATE(C$22,Y$3)=Matriz!$AU$216,CONCATENATE(Matriz!A216," - P4 I5"),"")</f>
        <v/>
      </c>
      <c r="AI24" s="81">
        <v>9</v>
      </c>
      <c r="AJ24" s="81">
        <v>19</v>
      </c>
      <c r="AK24" s="81">
        <f t="shared" si="0"/>
        <v>171</v>
      </c>
    </row>
    <row r="25" spans="2:37" ht="45.75" customHeight="1" thickBot="1" x14ac:dyDescent="0.35">
      <c r="B25" s="605"/>
      <c r="E25" s="111" t="str">
        <f>IF(CONCATENATE(C$22,E$3)=Matriz!$AU$45,CONCATENATE(Matriz!A45," - P4 I1"),"")</f>
        <v/>
      </c>
      <c r="F25" s="114" t="str">
        <f>IF(CONCATENATE(C$22,E$3)=Matriz!$AU$90,CONCATENATE(Matriz!A90," - P4 I1"),"")</f>
        <v/>
      </c>
      <c r="G25" s="114" t="str">
        <f>IF(CONCATENATE(C$22,E$3)=Matriz!$AU$135,CONCATENATE(Matriz!A135," - P4 I1"),"")</f>
        <v/>
      </c>
      <c r="H25" s="114" t="str">
        <f>IF(CONCATENATE(C$22,E$3)=Matriz!$AU$180,CONCATENATE(Matriz!A180," - P4 I1"),"")</f>
        <v/>
      </c>
      <c r="I25" s="115" t="str">
        <f>IF(CONCATENATE(C$22,E$3)=Matriz!$AU$225,CONCATENATE(Matriz!A225," - P4 I1"),"")</f>
        <v/>
      </c>
      <c r="J25" s="111" t="str">
        <f>IF(CONCATENATE(C$22,J$3)=Matriz!$AU$45,CONCATENATE(Matriz!A45," - P4 I2"),"")</f>
        <v/>
      </c>
      <c r="K25" s="114" t="str">
        <f>IF(CONCATENATE(C$22,J$3)=Matriz!$AU$90,CONCATENATE(Matriz!A90," - P4 I2"),"")</f>
        <v/>
      </c>
      <c r="L25" s="114" t="str">
        <f>IF(CONCATENATE(C$22,J$3)=Matriz!$AU$135,CONCATENATE(Matriz!A135," - P4 I2"),"")</f>
        <v/>
      </c>
      <c r="M25" s="114" t="str">
        <f>IF(CONCATENATE(C$22,J$3)=Matriz!$AU$180,CONCATENATE(Matriz!A180," - P4 I2"),"")</f>
        <v/>
      </c>
      <c r="N25" s="115" t="str">
        <f>IF(CONCATENATE(C$22,J$3)=Matriz!$AU$225,CONCATENATE(Matriz!A225," - P4 I2"),"")</f>
        <v/>
      </c>
      <c r="O25" s="55" t="str">
        <f>IF(CONCATENATE(C$22,O$3)=Matriz!$AU$45,CONCATENATE(Matriz!A45," - P4 I3"),"")</f>
        <v/>
      </c>
      <c r="P25" s="56" t="str">
        <f>IF(CONCATENATE(D$22,P$3)=Matriz!$AU$90,CONCATENATE(Matriz!B90," - P4 I3"),"")</f>
        <v/>
      </c>
      <c r="Q25" s="56" t="str">
        <f>IF(CONCATENATE(D$22,P$3)=Matriz!$AU$135,CONCATENATE(Matriz!B135," - P4 I3"),"")</f>
        <v/>
      </c>
      <c r="R25" s="56" t="str">
        <f>IF(CONCATENATE(D$22,P$3)=Matriz!$AU$180,CONCATENATE(Matriz!B180," - P4 I3"),"")</f>
        <v/>
      </c>
      <c r="S25" s="57" t="str">
        <f>IF(CONCATENATE(D$22,P$3)=Matriz!$AU$225,CONCATENATE(Matriz!B225," - P4 I3"),"")</f>
        <v/>
      </c>
      <c r="T25" s="63" t="str">
        <f>IF(CONCATENATE(C$22,T$3)=Matriz!$AU$45,CONCATENATE(Matriz!A45," - P4 I4"),"")</f>
        <v/>
      </c>
      <c r="U25" s="66" t="str">
        <f>IF(CONCATENATE(C$22,T$3)=Matriz!$AU$90,CONCATENATE(Matriz!A90," - P4 I4"),"")</f>
        <v/>
      </c>
      <c r="V25" s="66" t="str">
        <f>IF(CONCATENATE(C$22,T$3)=Matriz!$AU$135,CONCATENATE(Matriz!A135," - P4 I4"),"")</f>
        <v/>
      </c>
      <c r="W25" s="66" t="str">
        <f>IF(CONCATENATE(C$22,T$3)=Matriz!$AU$180,CONCATENATE(Matriz!A180," - P4 I4"),"")</f>
        <v/>
      </c>
      <c r="X25" s="67" t="str">
        <f>IF(CONCATENATE(C$22,T$3)=Matriz!$AU$225,CONCATENATE(Matriz!A225," - P4 I4"),"")</f>
        <v/>
      </c>
      <c r="Y25" s="74" t="str">
        <f>IF(CONCATENATE(C$22,Y$3)=Matriz!$AU$45,CONCATENATE(Matriz!A45," - P4 I5"),"")</f>
        <v/>
      </c>
      <c r="Z25" s="162" t="str">
        <f>IF(CONCATENATE(C$22,Y$3)=Matriz!$AU$90,CONCATENATE(Matriz!A90," - P4 I5"),"")</f>
        <v/>
      </c>
      <c r="AA25" s="76" t="str">
        <f>IF(CONCATENATE(C$22,Y$3)=Matriz!$AU$135,CONCATENATE(Matriz!A135," - P4 I5"),"")</f>
        <v/>
      </c>
      <c r="AB25" s="76" t="str">
        <f>IF(CONCATENATE(C$22,Y$3)=Matriz!$AU$180,CONCATENATE(Matriz!A180," - P4 I5"),"")</f>
        <v/>
      </c>
      <c r="AC25" s="75" t="str">
        <f>IF(CONCATENATE(C$22,Y$3)=Matriz!$AU$225,CONCATENATE(Matriz!A225," - P4 I5"),"")</f>
        <v/>
      </c>
      <c r="AI25" s="81">
        <v>9</v>
      </c>
      <c r="AJ25" s="81">
        <v>20</v>
      </c>
      <c r="AK25" s="81">
        <f t="shared" si="0"/>
        <v>180</v>
      </c>
    </row>
    <row r="26" spans="2:37" ht="80.55" customHeight="1" x14ac:dyDescent="0.3">
      <c r="B26" s="605"/>
      <c r="E26" s="104" t="str">
        <f>IF(CONCATENATE(C$27,E$3)=Matriz!$AU$9,CONCATENATE(Matriz!A$9," - P5 I1"),"")</f>
        <v/>
      </c>
      <c r="F26" s="105" t="str">
        <f>IF(CONCATENATE($C$27,E$3)=Matriz!$AU$54,CONCATENATE(Matriz!A$54," - P5 I1"),"")</f>
        <v/>
      </c>
      <c r="G26" s="105" t="str">
        <f>IF(CONCATENATE($C$27,E$3)=Matriz!$AU$99,CONCATENATE(Matriz!A$99," - P5 I1"),"")</f>
        <v/>
      </c>
      <c r="H26" s="105" t="str">
        <f>IF(CONCATENATE($C$27,E$3)=Matriz!$AU$144,CONCATENATE(Matriz!A$144," - P5 I1"),"")</f>
        <v/>
      </c>
      <c r="I26" s="126" t="str">
        <f>IF(CONCATENATE($C$27,E$3)=Matriz!$AU$189,CONCATENATE(Matriz!A$189," - P5 I1"),"")</f>
        <v/>
      </c>
      <c r="J26" s="104" t="str">
        <f>IF(CONCATENATE(C$27,J$3)=Matriz!$AU$9,CONCATENATE(Matriz!A$9," - P5 I2"),"")</f>
        <v/>
      </c>
      <c r="K26" s="105" t="str">
        <f>IF(CONCATENATE($C$27,J$3)=Matriz!$AU$54,CONCATENATE(Matriz!A$54," - P5 I2"),"")</f>
        <v/>
      </c>
      <c r="L26" s="105" t="str">
        <f>IF(CONCATENATE($C$27,J$3)=Matriz!$AU$99,CONCATENATE(Matriz!A$99," - P5 I2"),"")</f>
        <v/>
      </c>
      <c r="M26" s="105" t="str">
        <f>IF(CONCATENATE($C$27,J$3)=Matriz!$AU$144,CONCATENATE(Matriz!A$144," - P5 I2"),"")</f>
        <v/>
      </c>
      <c r="N26" s="109" t="str">
        <f>IF(CONCATENATE($C$27,J$3)=Matriz!$AU$189,CONCATENATE(Matriz!A$189," - P5 I2"),"")</f>
        <v/>
      </c>
      <c r="O26" s="50" t="str">
        <f>IF(CONCATENATE(C$27,O$3)=Matriz!$AU$9,CONCATENATE(Matriz!A$9," - P5 I3"),"")</f>
        <v/>
      </c>
      <c r="P26" s="51" t="str">
        <f>IF(CONCATENATE($C$27,O$3)=Matriz!$AU$54,CONCATENATE(Matriz!A$54," - P5 I3"),"")</f>
        <v/>
      </c>
      <c r="Q26" s="168" t="str">
        <f>IF(CONCATENATE($C$27,O$3)=Matriz!$AU$99,CONCATENATE(Matriz!A$99," - P5 I3"),"")</f>
        <v>R11
GESTIÓN ADMINISTRATIVA Y FINANCIERA
 TESORERÍA - P5 I3</v>
      </c>
      <c r="R26" s="51" t="str">
        <f>IF(CONCATENATE($C$27,O$3)=Matriz!$AU$144,CONCATENATE(Matriz!A$144," - P5 I3"),"")</f>
        <v/>
      </c>
      <c r="S26" s="52" t="str">
        <f>IF(CONCATENATE($C$27,O$3)=Matriz!$AU$189,CONCATENATE(Matriz!A$189," - P5 I3"),"")</f>
        <v/>
      </c>
      <c r="T26" s="158" t="str">
        <f>IF(CONCATENATE($C$27,T$3)=Matriz!$AU$9,CONCATENATE(Matriz!A$9," - P5 I4"),"")</f>
        <v>R1
DIRECCIÓN ESTRATÉGICA - P5 I4</v>
      </c>
      <c r="U26" s="59" t="str">
        <f>IF(CONCATENATE($C$27,T$3)=Matriz!$AU$54,CONCATENATE(Matriz!A$54," - P5 I4"),"")</f>
        <v/>
      </c>
      <c r="V26" s="59" t="str">
        <f>IF(CONCATENATE($C$27,T$3)=Matriz!$AU$99,CONCATENATE(Matriz!A$99," - P5 I4"),"")</f>
        <v/>
      </c>
      <c r="W26" s="59" t="str">
        <f>IF(CONCATENATE($C$27,T$3)=Matriz!$AU$144,CONCATENATE(Matriz!A$144," - P5 I4"),"")</f>
        <v/>
      </c>
      <c r="X26" s="60" t="str">
        <f>IF(CONCATENATE($C$27,T$3)=Matriz!$AU$189,CONCATENATE(Matriz!A$189," - P5 I4"),"")</f>
        <v/>
      </c>
      <c r="Y26" s="69" t="str">
        <f>IF(CONCATENATE($C$27,Y$3)=Matriz!$AU$9,CONCATENATE(Matriz!A$9," - P5 I5"),"")</f>
        <v/>
      </c>
      <c r="Z26" s="163" t="str">
        <f>IF(CONCATENATE($C$27,Y$3)=Matriz!$AU$54,CONCATENATE(Matriz!A$54," - P5 I5"),"")</f>
        <v>R6
GESTIÓN ADMINISTRATIVA Y FINANCIERA 
CONTABILIDAD - P5 I5</v>
      </c>
      <c r="AA26" s="70" t="str">
        <f>IF(CONCATENATE($C$27,Y$3)=Matriz!$AU$99,CONCATENATE(Matriz!A$99," - P5 I5"),"")</f>
        <v/>
      </c>
      <c r="AB26" s="70" t="str">
        <f>IF(CONCATENATE($C$27,Y$3)=Matriz!$AU$144,CONCATENATE(Matriz!A$144," - P5 I5"),"")</f>
        <v/>
      </c>
      <c r="AC26" s="79" t="str">
        <f>IF(CONCATENATE($C$27,Y$3)=Matriz!$AU$189,CONCATENATE(Matriz!A$189," - P5 I5"),"")</f>
        <v/>
      </c>
      <c r="AI26" s="81">
        <v>9</v>
      </c>
      <c r="AJ26" s="81">
        <v>21</v>
      </c>
      <c r="AK26" s="81">
        <f t="shared" si="0"/>
        <v>189</v>
      </c>
    </row>
    <row r="27" spans="2:37" ht="73.5" customHeight="1" x14ac:dyDescent="0.3">
      <c r="B27" s="605"/>
      <c r="C27" s="608">
        <v>1</v>
      </c>
      <c r="D27" s="608" t="s">
        <v>188</v>
      </c>
      <c r="E27" s="106" t="str">
        <f>IF(CONCATENATE($C$27,E$3)=Matriz!$AU$18,CONCATENATE(Matriz!A$18," - P5 I1"),"")</f>
        <v/>
      </c>
      <c r="F27" s="107" t="str">
        <f>IF(CONCATENATE($C$27,E$3)=Matriz!$AU$63,CONCATENATE(Matriz!A$63," - P5 I1"),"")</f>
        <v/>
      </c>
      <c r="G27" s="107" t="str">
        <f>IF(CONCATENATE($C$27,E$3)=Matriz!$AU$108,CONCATENATE(Matriz!A$108," - P5 I1"),"")</f>
        <v/>
      </c>
      <c r="H27" s="107" t="str">
        <f>IF(CONCATENATE($C$27,E$3)=Matriz!$AU$153,CONCATENATE(Matriz!A$153," - P5 I1"),"")</f>
        <v/>
      </c>
      <c r="I27" s="127" t="str">
        <f>IF(CONCATENATE($C$27,E$3)=Matriz!$AU$198,CONCATENATE(Matriz!A$198," - P5 I1"),"")</f>
        <v/>
      </c>
      <c r="J27" s="106" t="str">
        <f>IF(CONCATENATE($C$27,J$3)=Matriz!$AU$18,CONCATENATE(Matriz!A$18," - P5 I2"),"")</f>
        <v/>
      </c>
      <c r="K27" s="107" t="str">
        <f>IF(CONCATENATE($C$27,J$3)=Matriz!$AU$63,CONCATENATE(Matriz!A$63," - P5 I2"),"")</f>
        <v/>
      </c>
      <c r="L27" s="107" t="str">
        <f>IF(CONCATENATE($C$27,J$3)=Matriz!$AU$108,CONCATENATE(Matriz!A$108," - P5 I2"),"")</f>
        <v/>
      </c>
      <c r="M27" s="107" t="str">
        <f>IF(CONCATENATE($C$27,J$3)=Matriz!$AU$153,CONCATENATE(Matriz!A$153," - P5 I2"),"")</f>
        <v/>
      </c>
      <c r="N27" s="110" t="str">
        <f>IF(CONCATENATE($C$27,J$3)=Matriz!$AU$198,CONCATENATE(Matriz!A$198," - P5 I2"),"")</f>
        <v/>
      </c>
      <c r="O27" s="53" t="str">
        <f>IF(CONCATENATE($C$27,O$3)=Matriz!$AU$18,CONCATENATE(Matriz!A$18," - P5 I3"),"")</f>
        <v/>
      </c>
      <c r="P27" s="30" t="str">
        <f>IF(CONCATENATE($C$27,O$3)=Matriz!$AU$63,CONCATENATE(Matriz!A$63," - P5 I3"),"")</f>
        <v/>
      </c>
      <c r="Q27" s="30" t="str">
        <f>IF(CONCATENATE($C$27,O$3)=Matriz!$AU$108,CONCATENATE(Matriz!A$108," - P5 I3"),"")</f>
        <v/>
      </c>
      <c r="R27" s="30" t="str">
        <f>IF(CONCATENATE($C$27,O$3)=Matriz!$AU$153,CONCATENATE(Matriz!A$153," - P5 I3"),"")</f>
        <v/>
      </c>
      <c r="S27" s="54" t="str">
        <f>IF(CONCATENATE($C$27,O$3)=Matriz!$AU$198,CONCATENATE(Matriz!A$198," - P5 I3"),"")</f>
        <v/>
      </c>
      <c r="T27" s="159" t="str">
        <f>IF(CONCATENATE($C$27,T$3)=Matriz!$AU$18,CONCATENATE(Matriz!A$18," - P5 I4"),"")</f>
        <v>R2
DIRECCIÓN ESTRATÉGICA - P5 I4</v>
      </c>
      <c r="U27" s="31" t="str">
        <f>IF(CONCATENATE($C$27,T$3)=Matriz!$AU$63,CONCATENATE(Matriz!A$63," - P5 I4"),"")</f>
        <v/>
      </c>
      <c r="V27" s="218" t="str">
        <f>IF(CONCATENATE($C$27,T$3)=Matriz!$AU$108,CONCATENATE(Matriz!A$108," - P5 I4"),"")</f>
        <v>R12
GESTIÓN JURÍDICA - P5 I4</v>
      </c>
      <c r="W27" s="31" t="str">
        <f>IF(CONCATENATE($C$27,T$3)=Matriz!$AU$153,CONCATENATE(Matriz!A$153," - P5 I4"),"")</f>
        <v/>
      </c>
      <c r="X27" s="62" t="str">
        <f>IF(CONCATENATE($C$27,T$3)=Matriz!$AU$198,CONCATENATE(Matriz!A$198," - P5 I4"),"")</f>
        <v/>
      </c>
      <c r="Y27" s="72" t="str">
        <f>IF(CONCATENATE($C$27,Y$3)=Matriz!$AU$18,CONCATENATE(Matriz!A$18," - P5 I5"),"")</f>
        <v/>
      </c>
      <c r="Z27" s="164" t="str">
        <f>IF(CONCATENATE($C$27,Y$3)=Matriz!$AU$63,CONCATENATE(Matriz!A$63," - P5 I5"),"")</f>
        <v>R7
GESTIÓN ADMINISTRATIVA Y FINANCIERA 
ALMACÈN - P5 I5</v>
      </c>
      <c r="AA27" s="32" t="str">
        <f>IF(CONCATENATE($C$27,Y$3)=Matriz!$AU$108,CONCATENATE(Matriz!A$108," - P5 I5"),"")</f>
        <v/>
      </c>
      <c r="AB27" s="32" t="str">
        <f>IF(CONCATENATE($C$27,Y$3)=Matriz!$AU$153,CONCATENATE(Matriz!A$153," - P5 I5"),"")</f>
        <v/>
      </c>
      <c r="AC27" s="80" t="str">
        <f>IF(CONCATENATE($C$27,Y$3)=Matriz!$AU$198,CONCATENATE(Matriz!A$198," - P5 I5"),"")</f>
        <v/>
      </c>
      <c r="AI27" s="81">
        <v>9</v>
      </c>
      <c r="AJ27" s="81">
        <v>22</v>
      </c>
      <c r="AK27" s="81">
        <f t="shared" si="0"/>
        <v>198</v>
      </c>
    </row>
    <row r="28" spans="2:37" ht="84" customHeight="1" x14ac:dyDescent="0.3">
      <c r="B28" s="605"/>
      <c r="C28" s="608"/>
      <c r="D28" s="608"/>
      <c r="E28" s="106" t="str">
        <f>IF(CONCATENATE($C$27,E$3)=Matriz!$AU$27,CONCATENATE(Matriz!A$27," - P5 I1"),"")</f>
        <v/>
      </c>
      <c r="F28" s="107" t="str">
        <f>IF(CONCATENATE($C$27,E$3)=Matriz!$AU$72,CONCATENATE(Matriz!A$72," - P5 I1"),"")</f>
        <v/>
      </c>
      <c r="G28" s="107" t="str">
        <f>IF(CONCATENATE($C$27,E$3)=Matriz!$AU$117,CONCATENATE(Matriz!A$117," - P5 I1"),"")</f>
        <v/>
      </c>
      <c r="H28" s="107" t="str">
        <f>IF(CONCATENATE($C$27,E$3)=Matriz!$AU$162,CONCATENATE(Matriz!A$162," - P5 I1"),"")</f>
        <v/>
      </c>
      <c r="I28" s="127" t="str">
        <f>IF(CONCATENATE($C$27,E$3)=Matriz!$AU$207,CONCATENATE(Matriz!A$207," - P5 I1"),"")</f>
        <v/>
      </c>
      <c r="J28" s="106" t="str">
        <f>IF(CONCATENATE($C$27,J$3)=Matriz!$AU$27,CONCATENATE(Matriz!A$27," - P5 I2"),"")</f>
        <v/>
      </c>
      <c r="K28" s="108" t="str">
        <f>IF(CONCATENATE($C$27,J$3)=Matriz!$AU$72,CONCATENATE(Matriz!A$72," - P5 I2"),"")</f>
        <v/>
      </c>
      <c r="L28" s="108" t="str">
        <f>IF(CONCATENATE($C$27,J$3)=Matriz!$AU$117,CONCATENATE(Matriz!A$117," - P5 I2"),"")</f>
        <v/>
      </c>
      <c r="M28" s="108" t="str">
        <f>IF(CONCATENATE($C$27,J$3)=Matriz!$AU$162,CONCATENATE(Matriz!A$162," - P5 I2"),"")</f>
        <v/>
      </c>
      <c r="N28" s="110" t="str">
        <f>IF(CONCATENATE($C$27,J$3)=Matriz!$AU$207,CONCATENATE(Matriz!A$207," - P5 I2"),"")</f>
        <v/>
      </c>
      <c r="O28" s="53" t="str">
        <f>IF(CONCATENATE($C$27,O$3)=Matriz!$AU$27,CONCATENATE(Matriz!A$27," - P5 I3"),"")</f>
        <v/>
      </c>
      <c r="P28" s="33" t="str">
        <f>IF(CONCATENATE($C$27,O$3)=Matriz!$AU$72,CONCATENATE(Matriz!A$72," - P5 I3"),"")</f>
        <v/>
      </c>
      <c r="Q28" s="33" t="str">
        <f>IF(CONCATENATE($C$27,O$3)=Matriz!$AU$117,CONCATENATE(Matriz!A$117," - P5 I3"),"")</f>
        <v/>
      </c>
      <c r="R28" s="33" t="str">
        <f>IF(CONCATENATE($C$27,O$3)=Matriz!$AU$162,CONCATENATE(Matriz!A$162," - P5 I3"),"")</f>
        <v/>
      </c>
      <c r="S28" s="54" t="str">
        <f>IF(CONCATENATE($C$27,O$3)=Matriz!$AU$207,CONCATENATE(Matriz!A$207," - P5 I3"),"")</f>
        <v/>
      </c>
      <c r="T28" s="159" t="str">
        <f>IF(CONCATENATE($C$27,T$3)=Matriz!$AU$27,CONCATENATE(Matriz!A$27," - P5 I4"),"")</f>
        <v>R3
PLANEACIÓN INSTITUCIONAL
 - P5 I4</v>
      </c>
      <c r="U28" s="34" t="str">
        <f>IF(CONCATENATE($C$27,T$3)=Matriz!$AU$72,CONCATENATE(Matriz!A$72," - P5 I4"),"")</f>
        <v/>
      </c>
      <c r="V28" s="218" t="str">
        <f>IF(CONCATENATE($C$27,T$3)=Matriz!$AU$117,CONCATENATE(Matriz!A$117," - P5 I4"),"")</f>
        <v>R13
GESTIÓN JURÍDICA - P5 I4</v>
      </c>
      <c r="W28" s="34" t="str">
        <f>IF(CONCATENATE($C$27,T$3)=Matriz!$AU$162,CONCATENATE(Matriz!A$162," - P5 I4"),"")</f>
        <v/>
      </c>
      <c r="X28" s="62" t="str">
        <f>IF(CONCATENATE($C$27,T$3)=Matriz!$AU$207,CONCATENATE(Matriz!A$207," - P5 I4"),"")</f>
        <v/>
      </c>
      <c r="Y28" s="72" t="str">
        <f>IF(CONCATENATE($C$27,Y$3)=Matriz!$AU$27,CONCATENATE(Matriz!A$27," - P5 I5"),"")</f>
        <v/>
      </c>
      <c r="Z28" s="164" t="str">
        <f>IF(CONCATENATE($C$27,Y$3)=Matriz!$AU$72,CONCATENATE(Matriz!A$72," - P5 I5"),"")</f>
        <v>R8
GESTIÓN ADMINISTRATIVA Y FINANCIERA
 GESTIÓN  DOCUMENTAL - P5 I5</v>
      </c>
      <c r="AA28" s="35" t="str">
        <f>IF(CONCATENATE($C$27,Y$3)=Matriz!$AU$117,CONCATENATE(Matriz!A$117," - P5 I5"),"")</f>
        <v/>
      </c>
      <c r="AB28" s="35" t="str">
        <f>IF(CONCATENATE($C$27,Y$3)=Matriz!$AU$162,CONCATENATE(Matriz!A$162," - P5 I5"),"")</f>
        <v/>
      </c>
      <c r="AC28" s="80" t="str">
        <f>IF(CONCATENATE($C$27,Y$3)=Matriz!$AU$207,CONCATENATE(Matriz!A$207," - P5 I5"),"")</f>
        <v/>
      </c>
      <c r="AI28" s="81">
        <v>9</v>
      </c>
      <c r="AJ28" s="81">
        <v>23</v>
      </c>
      <c r="AK28" s="81">
        <f t="shared" si="0"/>
        <v>207</v>
      </c>
    </row>
    <row r="29" spans="2:37" ht="79.05" customHeight="1" x14ac:dyDescent="0.3">
      <c r="B29" s="605"/>
      <c r="C29" s="608"/>
      <c r="D29" s="608"/>
      <c r="E29" s="106" t="str">
        <f>IF(CONCATENATE($C$27,E$3)=Matriz!$AU$36,CONCATENATE(Matriz!A$36," - P5 I1"),"")</f>
        <v/>
      </c>
      <c r="F29" s="107" t="str">
        <f>IF(CONCATENATE($C$27,E$3)=Matriz!$AU$81,CONCATENATE(Matriz!A$81," - P5 I1"),"")</f>
        <v/>
      </c>
      <c r="G29" s="107" t="str">
        <f>IF(CONCATENATE($C$27,E$3)=Matriz!$AU$126,CONCATENATE(Matriz!A$126," - P5 I1"),"")</f>
        <v/>
      </c>
      <c r="H29" s="107" t="str">
        <f>IF(CONCATENATE($C$27,E$3)=Matriz!$AU$171,CONCATENATE(Matriz!A$171," - P5 I1"),"")</f>
        <v/>
      </c>
      <c r="I29" s="127" t="str">
        <f>IF(CONCATENATE($C$27,E$3)=Matriz!$AU$216,CONCATENATE(Matriz!A$216," - P5 I1"),"")</f>
        <v/>
      </c>
      <c r="J29" s="106" t="str">
        <f>IF(CONCATENATE($C$27,J$3)=Matriz!$AU$36,CONCATENATE(Matriz!A$36," - P5 I2"),"")</f>
        <v/>
      </c>
      <c r="K29" s="108" t="str">
        <f>IF(CONCATENATE($C$27,J$3)=Matriz!$AU$81,CONCATENATE(Matriz!A$81," - P5 I2"),"")</f>
        <v/>
      </c>
      <c r="L29" s="108" t="str">
        <f>IF(CONCATENATE($C$27,J$3)=Matriz!$AU$126,CONCATENATE(Matriz!A$126," - P5 I2"),"")</f>
        <v/>
      </c>
      <c r="M29" s="108" t="str">
        <f>IF(CONCATENATE($C$27,J$3)=Matriz!$AU$171,CONCATENATE(Matriz!A$171," - P5 I2"),"")</f>
        <v/>
      </c>
      <c r="N29" s="110" t="str">
        <f>IF(CONCATENATE($C$27,J$3)=Matriz!$AU$216,CONCATENATE(Matriz!A$216," - P5 I2"),"")</f>
        <v/>
      </c>
      <c r="O29" s="53" t="str">
        <f>IF(CONCATENATE($C$27,O$3)=Matriz!$AU$36,CONCATENATE(Matriz!A$36," - P5 I3"),"")</f>
        <v/>
      </c>
      <c r="P29" s="33" t="str">
        <f>IF(CONCATENATE($C$27,O$3)=Matriz!$AU$81,CONCATENATE(Matriz!A$81," - P5 I3"),"")</f>
        <v/>
      </c>
      <c r="Q29" s="33" t="str">
        <f>IF(CONCATENATE($C$27,O$3)=Matriz!$AU$126,CONCATENATE(Matriz!A$126," - P5 I3"),"")</f>
        <v/>
      </c>
      <c r="R29" s="33" t="str">
        <f>IF(CONCATENATE($C$27,O$3)=Matriz!$AU$171,CONCATENATE(Matriz!A$171," - P5 I3"),"")</f>
        <v/>
      </c>
      <c r="S29" s="54" t="str">
        <f>IF(CONCATENATE($C$27,O$3)=Matriz!$AU$216,CONCATENATE(Matriz!A$216," - P5 I3"),"")</f>
        <v/>
      </c>
      <c r="T29" s="217" t="str">
        <f>IF(CONCATENATE($C$27,T$3)=Matriz!$AU$36,CONCATENATE(Matriz!A$36," - P5 I4"),"")</f>
        <v>R4
GESTIÓN TÉCNICA
 - P5 I4</v>
      </c>
      <c r="U29" s="169" t="str">
        <f>IF(CONCATENATE($C$27,T$3)=Matriz!$AU$81,CONCATENATE(Matriz!A$81," - P5 I4"),"")</f>
        <v>R9
GESTIÓN ADMINISTRATIVA Y FINANCIERA
 TALENTO HUMANO - P5 I4</v>
      </c>
      <c r="V29" s="34" t="str">
        <f>IF(CONCATENATE($C$27,T$3)=Matriz!$AU$126,CONCATENATE(Matriz!A$126," - P5 I4"),"")</f>
        <v/>
      </c>
      <c r="W29" s="34" t="str">
        <f>IF(CONCATENATE($C$27,T$3)=Matriz!$AU$171,CONCATENATE(Matriz!A$171," - P5 I4"),"")</f>
        <v/>
      </c>
      <c r="X29" s="62" t="str">
        <f>IF(CONCATENATE($C$27,T$3)=Matriz!$AU$216,CONCATENATE(Matriz!A$216," - P5 I4"),"")</f>
        <v/>
      </c>
      <c r="Y29" s="161" t="str">
        <f>IF(CONCATENATE($C$27,Y$3)=Matriz!$AU$36,CONCATENATE(Matriz!A$36," - P5 I5"),"")</f>
        <v/>
      </c>
      <c r="Z29" s="35" t="str">
        <f>IF(CONCATENATE($C$27,Y$3)=Matriz!$AU$81,CONCATENATE(Matriz!A$81," - P5 I5"),"")</f>
        <v/>
      </c>
      <c r="AA29" s="35" t="str">
        <f>IF(CONCATENATE($C$27,Y$3)=Matriz!$AU$126,CONCATENATE(Matriz!A$126," - P5 I5"),"")</f>
        <v/>
      </c>
      <c r="AB29" s="35" t="str">
        <f>IF(CONCATENATE($C$27,Y$3)=Matriz!$AU$171,CONCATENATE(Matriz!A$171," - P5 I5"),"")</f>
        <v/>
      </c>
      <c r="AC29" s="80" t="str">
        <f>IF(CONCATENATE($C$27,Y$3)=Matriz!$AU$216,CONCATENATE(Matriz!A$216," - P5 I5"),"")</f>
        <v/>
      </c>
      <c r="AI29" s="81">
        <v>9</v>
      </c>
      <c r="AJ29" s="81">
        <v>24</v>
      </c>
      <c r="AK29" s="81">
        <f t="shared" si="0"/>
        <v>216</v>
      </c>
    </row>
    <row r="30" spans="2:37" ht="69.75" customHeight="1" thickBot="1" x14ac:dyDescent="0.35">
      <c r="B30" s="605"/>
      <c r="E30" s="111" t="str">
        <f>IF(CONCATENATE($C$27,E$3)=Matriz!$AU$45,CONCATENATE(Matriz!A$45," - P5 I1"),"")</f>
        <v/>
      </c>
      <c r="F30" s="112" t="str">
        <f>IF(CONCATENATE($C$27,E$3)=Matriz!$AU$90,CONCATENATE(Matriz!A$90," - P5 I1"),"")</f>
        <v/>
      </c>
      <c r="G30" s="112" t="str">
        <f>IF(CONCATENATE($C$27,E$3)=Matriz!$AU$135,CONCATENATE(Matriz!A$135," - P5 I1"),"")</f>
        <v/>
      </c>
      <c r="H30" s="112" t="str">
        <f>IF(CONCATENATE($C$27,E$3)=Matriz!$AU$180,CONCATENATE(Matriz!A$180," - P5 I1"),"")</f>
        <v/>
      </c>
      <c r="I30" s="113" t="str">
        <f>IF(CONCATENATE($C$27,E$3)=Matriz!$AU$225,CONCATENATE(Matriz!A$225," - P5 I1"),"")</f>
        <v/>
      </c>
      <c r="J30" s="111" t="str">
        <f>IF(CONCATENATE($C$27,J$3)=Matriz!$AU$45,CONCATENATE(Matriz!A$45," - P5 I2"),"")</f>
        <v/>
      </c>
      <c r="K30" s="112" t="str">
        <f>IF(CONCATENATE($C$27,J$3)=Matriz!$AU$90,CONCATENATE(Matriz!A$90," - P5 I2"),"")</f>
        <v/>
      </c>
      <c r="L30" s="112" t="str">
        <f>IF(CONCATENATE($C$27,J$3)=Matriz!$AU$135,CONCATENATE(Matriz!A$135," - P5 I2"),"")</f>
        <v/>
      </c>
      <c r="M30" s="112" t="str">
        <f>IF(CONCATENATE($C$27,J$3)=Matriz!$AU$180,CONCATENATE(Matriz!A$180," - P5 I2"),"")</f>
        <v/>
      </c>
      <c r="N30" s="113" t="str">
        <f>IF(CONCATENATE($C$27,J$3)=Matriz!$AU$225,CONCATENATE(Matriz!A$225," - P5 I2"),"")</f>
        <v/>
      </c>
      <c r="O30" s="165" t="str">
        <f>IF(CONCATENATE($C$27,O$3)=Matriz!$AU$45,CONCATENATE(Matriz!A$45," - P5 I3"),"")</f>
        <v/>
      </c>
      <c r="P30" s="102" t="str">
        <f>IF(CONCATENATE($C$27,O$3)=Matriz!$AU$90,CONCATENATE(Matriz!A$90," - P5 I3"),"")</f>
        <v/>
      </c>
      <c r="Q30" s="102" t="str">
        <f>IF(CONCATENATE($C$27,O$3)=Matriz!$AU$135,CONCATENATE(Matriz!A$135," - P5 I3"),"")</f>
        <v/>
      </c>
      <c r="R30" s="102" t="str">
        <f>IF(CONCATENATE($C$27,O$3)=Matriz!$AU$180,CONCATENATE(Matriz!A$180," - P5 I3"),"")</f>
        <v/>
      </c>
      <c r="S30" s="103" t="str">
        <f>IF(CONCATENATE($C$27,O$3)=Matriz!$AU$225,CONCATENATE(Matriz!A$225," - P5 I3"),"")</f>
        <v/>
      </c>
      <c r="T30" s="160" t="str">
        <f>IF(CONCATENATE($C$27,T$3)=Matriz!$AU$45,CONCATENATE(Matriz!A$45," - P5 I4"),"")</f>
        <v>R5
SISTEMAS DE INFORMACIÓN Y COMUNICACIÓN - P5 I4</v>
      </c>
      <c r="U30" s="64" t="str">
        <f>IF(CONCATENATE($C$27,T$3)=Matriz!$AU$90,CONCATENATE(Matriz!A$90," - P5 I4"),"")</f>
        <v/>
      </c>
      <c r="V30" s="64" t="str">
        <f>IF(CONCATENATE($C$27,T$3)=Matriz!$AU$135,CONCATENATE(Matriz!A$135," - P5 I4"),"")</f>
        <v/>
      </c>
      <c r="W30" s="64" t="str">
        <f>IF(CONCATENATE($C$27,T$3)=Matriz!$AU$180,CONCATENATE(Matriz!A$180," - P5 I4"),"")</f>
        <v/>
      </c>
      <c r="X30" s="65" t="str">
        <f>IF(CONCATENATE($C$27,T$3)=Matriz!$AU$225,CONCATENATE(Matriz!A$225," - P5 I4"),"")</f>
        <v/>
      </c>
      <c r="Y30" s="74" t="str">
        <f>IF(CONCATENATE($C$27,Y$3)=Matriz!$AU$45,CONCATENATE(Matriz!A$45," - P5 I5"),"")</f>
        <v/>
      </c>
      <c r="Z30" s="162" t="str">
        <f>IF(CONCATENATE($C$27,Y$3)=Matriz!$AU$90,CONCATENATE(Matriz!A$90," - P5 I5"),"")</f>
        <v>R10
CONTROL INTERNO - P5 I5</v>
      </c>
      <c r="AA30" s="128" t="str">
        <f>IF(CONCATENATE($C$27,Y$3)=Matriz!$AU$135,CONCATENATE(Matriz!A$135," - P5 I5"),"")</f>
        <v/>
      </c>
      <c r="AB30" s="128" t="str">
        <f>IF(CONCATENATE($C$27,Y$3)=Matriz!$AU$180,CONCATENATE(Matriz!A$180," - P5 I5"),"")</f>
        <v/>
      </c>
      <c r="AC30" s="75" t="str">
        <f>IF(CONCATENATE($C$27,Y$3)=Matriz!$AU$225,CONCATENATE(Matriz!A$225," - P5 I5"),"")</f>
        <v/>
      </c>
      <c r="AI30" s="81">
        <v>9</v>
      </c>
      <c r="AJ30" s="81">
        <v>25</v>
      </c>
      <c r="AK30" s="81">
        <f t="shared" si="0"/>
        <v>225</v>
      </c>
    </row>
    <row r="31" spans="2:37" x14ac:dyDescent="0.3">
      <c r="B31" s="15"/>
    </row>
    <row r="32" spans="2:37" x14ac:dyDescent="0.3">
      <c r="B32" s="15"/>
    </row>
    <row r="33" spans="2:34" x14ac:dyDescent="0.3">
      <c r="B33" s="15"/>
      <c r="AE33" s="611"/>
      <c r="AF33" s="611"/>
      <c r="AG33" s="611"/>
      <c r="AH33" s="611"/>
    </row>
    <row r="34" spans="2:34" x14ac:dyDescent="0.3">
      <c r="B34" s="15"/>
      <c r="AE34" s="611"/>
      <c r="AF34" s="611"/>
      <c r="AG34" s="611"/>
      <c r="AH34" s="611"/>
    </row>
    <row r="35" spans="2:34" x14ac:dyDescent="0.3">
      <c r="B35" s="15"/>
      <c r="AE35" s="611"/>
      <c r="AF35" s="611"/>
      <c r="AG35" s="611"/>
      <c r="AH35" s="611"/>
    </row>
    <row r="36" spans="2:34" x14ac:dyDescent="0.3">
      <c r="B36" s="15"/>
      <c r="AE36" s="611"/>
      <c r="AF36" s="611"/>
      <c r="AG36" s="611"/>
      <c r="AH36" s="611"/>
    </row>
    <row r="37" spans="2:34" x14ac:dyDescent="0.3">
      <c r="B37" s="15"/>
      <c r="AE37" s="611"/>
      <c r="AF37" s="611"/>
      <c r="AG37" s="611"/>
      <c r="AH37" s="611"/>
    </row>
    <row r="38" spans="2:34" x14ac:dyDescent="0.3">
      <c r="B38" s="15"/>
      <c r="AE38" s="611"/>
      <c r="AF38" s="611"/>
      <c r="AG38" s="611"/>
      <c r="AH38" s="611"/>
    </row>
    <row r="39" spans="2:34" x14ac:dyDescent="0.3">
      <c r="B39" s="15"/>
    </row>
    <row r="40" spans="2:34" x14ac:dyDescent="0.3">
      <c r="B40" s="15"/>
    </row>
    <row r="41" spans="2:34" ht="18" x14ac:dyDescent="0.35">
      <c r="B41" s="15"/>
      <c r="AF41" s="609"/>
      <c r="AG41" s="609"/>
      <c r="AH41" s="609"/>
    </row>
    <row r="42" spans="2:34" x14ac:dyDescent="0.3">
      <c r="B42" s="15"/>
    </row>
    <row r="43" spans="2:34" x14ac:dyDescent="0.3">
      <c r="B43" s="15"/>
    </row>
    <row r="44" spans="2:34" ht="18" x14ac:dyDescent="0.35">
      <c r="B44" s="15"/>
      <c r="AF44" s="609"/>
      <c r="AG44" s="609"/>
      <c r="AH44" s="609"/>
    </row>
    <row r="45" spans="2:34" x14ac:dyDescent="0.3">
      <c r="B45" s="15"/>
    </row>
    <row r="46" spans="2:34" x14ac:dyDescent="0.3">
      <c r="B46" s="15"/>
    </row>
    <row r="47" spans="2:34" ht="18" x14ac:dyDescent="0.35">
      <c r="B47" s="15"/>
      <c r="AF47" s="609"/>
      <c r="AG47" s="609"/>
      <c r="AH47" s="609"/>
    </row>
    <row r="48" spans="2:34" x14ac:dyDescent="0.3">
      <c r="B48" s="15"/>
    </row>
    <row r="49" spans="2:34" x14ac:dyDescent="0.3">
      <c r="B49" s="15"/>
    </row>
    <row r="50" spans="2:34" ht="18" x14ac:dyDescent="0.35">
      <c r="B50" s="15"/>
      <c r="AF50" s="609"/>
      <c r="AG50" s="609"/>
      <c r="AH50" s="609"/>
    </row>
    <row r="51" spans="2:34" x14ac:dyDescent="0.3">
      <c r="B51" s="15"/>
    </row>
    <row r="52" spans="2:34" x14ac:dyDescent="0.3">
      <c r="B52" s="15"/>
    </row>
    <row r="53" spans="2:34" x14ac:dyDescent="0.3">
      <c r="B53" s="15"/>
    </row>
    <row r="54" spans="2:34" x14ac:dyDescent="0.3">
      <c r="B54" s="15"/>
    </row>
    <row r="55" spans="2:34" x14ac:dyDescent="0.3">
      <c r="B55" s="15"/>
    </row>
    <row r="56" spans="2:34" x14ac:dyDescent="0.3">
      <c r="B56" s="15"/>
    </row>
    <row r="57" spans="2:34" x14ac:dyDescent="0.3">
      <c r="B57" s="15"/>
    </row>
    <row r="58" spans="2:34" x14ac:dyDescent="0.3">
      <c r="B58" s="15"/>
    </row>
    <row r="59" spans="2:34" x14ac:dyDescent="0.3">
      <c r="B59" s="15"/>
    </row>
    <row r="60" spans="2:34" x14ac:dyDescent="0.3">
      <c r="B60" s="15"/>
    </row>
  </sheetData>
  <protectedRanges>
    <protectedRange sqref="A1:D29 I10 K6:N7 K10:N10 E1:R5 P6:R7 T1:W5 U6:W7 X1:X29 Y1:AB5 Z6:AB7 I15 N11:N29 P10:R12 U10:W12 Z10:AB12 I20 K15:M17 P15:R17 U15:W17 Z15:AB17 E30 I25 E6:H29 K20:M22 J6:J30 K25:M27 P20:R22 O6:O30 P25:R27 S1:S29 U20:W22 Z20:AB22 T6:T30 U25:W27 Y6:Y30 Z25:AB27 K11:M11 L12:M12 K13:K14" name="Rango1"/>
  </protectedRanges>
  <mergeCells count="29">
    <mergeCell ref="AF44:AH44"/>
    <mergeCell ref="AF47:AH47"/>
    <mergeCell ref="AF50:AH50"/>
    <mergeCell ref="Y3:AC3"/>
    <mergeCell ref="Y4:AC4"/>
    <mergeCell ref="AE33:AH38"/>
    <mergeCell ref="AF41:AH41"/>
    <mergeCell ref="J3:N3"/>
    <mergeCell ref="C2:AC2"/>
    <mergeCell ref="B6:B30"/>
    <mergeCell ref="J4:N4"/>
    <mergeCell ref="O3:S3"/>
    <mergeCell ref="O4:S4"/>
    <mergeCell ref="T3:X3"/>
    <mergeCell ref="T4:X4"/>
    <mergeCell ref="C5:D5"/>
    <mergeCell ref="E3:I3"/>
    <mergeCell ref="C4:D4"/>
    <mergeCell ref="E4:I4"/>
    <mergeCell ref="C22:C24"/>
    <mergeCell ref="D22:D24"/>
    <mergeCell ref="D27:D29"/>
    <mergeCell ref="C27:C29"/>
    <mergeCell ref="D7:D9"/>
    <mergeCell ref="C7:C9"/>
    <mergeCell ref="C12:C14"/>
    <mergeCell ref="D12:D14"/>
    <mergeCell ref="C17:C19"/>
    <mergeCell ref="D17:D19"/>
  </mergeCells>
  <pageMargins left="0.7" right="0.7" top="0.75" bottom="0.75" header="0.3" footer="0.3"/>
  <pageSetup paperSize="9" scale="1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Matriz Calificación-Evaluación</vt:lpstr>
      <vt:lpstr>Instructivo</vt:lpstr>
      <vt:lpstr>Matriz</vt:lpstr>
      <vt:lpstr>Mapa Riesgo Inherente </vt:lpstr>
      <vt:lpstr>Mapa Riesgo Residual</vt:lpstr>
      <vt:lpstr>Instructivo!Área_de_impresión</vt:lpstr>
      <vt:lpstr>'Mapa Riesgo Inherente '!Área_de_impresión</vt:lpstr>
      <vt:lpstr>'Mapa Riesgo Residual'!Área_de_impresión</vt:lpstr>
      <vt:lpstr>Matriz!Área_de_impresión</vt:lpstr>
      <vt:lpstr>Factor</vt:lpstr>
      <vt:lpstr>Factor_del_Proceso</vt:lpstr>
      <vt:lpstr>Factor_Externo</vt:lpstr>
      <vt:lpstr>Factor_Interno</vt:lpstr>
      <vt:lpstr>Tipo_Control</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Valencia</dc:creator>
  <cp:lastModifiedBy>NICOLAS</cp:lastModifiedBy>
  <cp:lastPrinted>2015-03-27T14:53:24Z</cp:lastPrinted>
  <dcterms:created xsi:type="dcterms:W3CDTF">2012-03-09T00:19:58Z</dcterms:created>
  <dcterms:modified xsi:type="dcterms:W3CDTF">2026-01-29T15:24:39Z</dcterms:modified>
</cp:coreProperties>
</file>