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INDER 2025\0.RENDICION DE LA CUENTA CIA\3.Plan de Acción por areas\"/>
    </mc:Choice>
  </mc:AlternateContent>
  <xr:revisionPtr revIDLastSave="0" documentId="13_ncr:1_{B3668F81-9CAE-48A6-8D47-361517C506FB}" xr6:coauthVersionLast="47" xr6:coauthVersionMax="47" xr10:uidLastSave="{00000000-0000-0000-0000-000000000000}"/>
  <bookViews>
    <workbookView xWindow="-120" yWindow="-120" windowWidth="29040" windowHeight="15720" tabRatio="551" xr2:uid="{00000000-000D-0000-FFFF-FFFF00000000}"/>
  </bookViews>
  <sheets>
    <sheet name="PLAN ACCION INVERSION 2025" sheetId="12" r:id="rId1"/>
    <sheet name="TECNICA " sheetId="1" r:id="rId2"/>
    <sheet name="GERENCIA" sheetId="7" r:id="rId3"/>
    <sheet name="ADMINISTRATIVA" sheetId="10" r:id="rId4"/>
    <sheet name="CIENCIA Y TEGNOLOGIA " sheetId="5" r:id="rId5"/>
    <sheet name="OBJETIVOS TODOS" sheetId="11" r:id="rId6"/>
  </sheets>
  <externalReferences>
    <externalReference r:id="rId7"/>
  </externalReferences>
  <definedNames>
    <definedName name="_xlnm.Print_Area" localSheetId="3">ADMINISTRATIVA!$A$1:$T$22</definedName>
    <definedName name="_xlnm.Print_Area" localSheetId="4">'CIENCIA Y TEGNOLOGIA '!$A$1:$T$20</definedName>
    <definedName name="_xlnm.Print_Area" localSheetId="5">'OBJETIVOS TODOS'!$A$1:$E$8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" i="12" l="1"/>
  <c r="AE20" i="12"/>
  <c r="AD20" i="12"/>
  <c r="AC20" i="12"/>
  <c r="AB20" i="12"/>
  <c r="AG19" i="12"/>
  <c r="AG20" i="12" s="1"/>
  <c r="AA19" i="12"/>
  <c r="AA20" i="12" s="1"/>
  <c r="Z17" i="12"/>
  <c r="Z16" i="12"/>
  <c r="Z14" i="12"/>
  <c r="Z13" i="12"/>
  <c r="AG8" i="12"/>
  <c r="AA8" i="12"/>
  <c r="AG5" i="12"/>
  <c r="Z5" i="12"/>
  <c r="Z4" i="12"/>
  <c r="AH19" i="12" l="1"/>
  <c r="AH20" i="12" l="1"/>
  <c r="AM19" i="12"/>
  <c r="F16" i="5" l="1"/>
  <c r="D7" i="11" s="1"/>
  <c r="E3" i="11"/>
  <c r="D6" i="11"/>
  <c r="D5" i="11"/>
  <c r="I14" i="1"/>
  <c r="D4" i="11" s="1"/>
  <c r="I10" i="1"/>
  <c r="F17" i="10"/>
  <c r="F26" i="7"/>
  <c r="D8" i="11" l="1"/>
  <c r="E4" i="11"/>
  <c r="E5" i="11" s="1"/>
  <c r="E6" i="11" s="1"/>
  <c r="E7" i="11" s="1"/>
  <c r="E8" i="11" l="1"/>
</calcChain>
</file>

<file path=xl/sharedStrings.xml><?xml version="1.0" encoding="utf-8"?>
<sst xmlns="http://schemas.openxmlformats.org/spreadsheetml/2006/main" count="830" uniqueCount="318">
  <si>
    <t>Estrategias</t>
  </si>
  <si>
    <t>Indicadores seguimiento</t>
  </si>
  <si>
    <t>METAS / Objetivos concretos</t>
  </si>
  <si>
    <t>Porcentaje de ejecución del Plan de las Tecnologías</t>
  </si>
  <si>
    <t>Índice de Información y Acceso a la Información ITA</t>
  </si>
  <si>
    <t xml:space="preserve">Porcentaje resultado de la encuesta aplicada </t>
  </si>
  <si>
    <t xml:space="preserve">Disminuir el porcentaje de pqrs no contestadas </t>
  </si>
  <si>
    <t>Construir, publicar y divulgar documento con los instrumentos de la gestión de la información</t>
  </si>
  <si>
    <t>Número de documentos publicados actualizados</t>
  </si>
  <si>
    <t>Número de capacitaciones realizadas</t>
  </si>
  <si>
    <t>Cumplir con los requerimientos de la matriz de la Política de Transparaencia evaluada por la Procuraduría General de la Nación</t>
  </si>
  <si>
    <t>Implementar el módulo de pqrsf en un sistema interno de la Empresa</t>
  </si>
  <si>
    <t>Porcentaje de evaluación de la Política</t>
  </si>
  <si>
    <t>Medir la satisfacción de la ciudadanía con respecto a transparencia y acceso a la información</t>
  </si>
  <si>
    <t>Impartir conocimiento a los funcionarios sobre la Ley de Tranparencia y Acceso a la Información que incluya todos los aspectos del componente 8 de la Política</t>
  </si>
  <si>
    <t xml:space="preserve">OBSERVACIÓN </t>
  </si>
  <si>
    <t>Objetivo estratégico</t>
  </si>
  <si>
    <t>N°</t>
  </si>
  <si>
    <t>PROCESO</t>
  </si>
  <si>
    <t>OBJETIVO</t>
  </si>
  <si>
    <t>OBJETIVOS ESTRATEGICOS</t>
  </si>
  <si>
    <t>Mejorar la gestión de las tecnologías de la información y la comunicacion del Instituto.</t>
  </si>
  <si>
    <t>Mejorar la gestión de las tecnologías de la información y la comunicación</t>
  </si>
  <si>
    <t xml:space="preserve">Implementar Sistemas de Información y comunicación del instituto </t>
  </si>
  <si>
    <t>Número de Sistemas de Información y comunicación implementados para la mejora administrativa</t>
  </si>
  <si>
    <t xml:space="preserve">Implementar la Política de gobierno digital </t>
  </si>
  <si>
    <t xml:space="preserve">numero de equipos licenciados </t>
  </si>
  <si>
    <t xml:space="preserve">Implementar los lineamientos de Gobierno Digital en los portales, redes y sistemas que posee INDEPORTES CAUCA </t>
  </si>
  <si>
    <t xml:space="preserve">Tecnica </t>
  </si>
  <si>
    <t xml:space="preserve">Ciencia y Tecnologia </t>
  </si>
  <si>
    <t xml:space="preserve">1. 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libre. </t>
  </si>
  <si>
    <t>2. Ser un Instituto incluyente, y reconocido por sus altos logros deportivos a nivel departamental, nacional e internacional, fomentando las buenas prácticas deportivas y recreativas con responsabilidad, disciplina e innovación deportiva, en beneficio de la población Caucana</t>
  </si>
  <si>
    <t xml:space="preserve">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libre. </t>
  </si>
  <si>
    <t>Ser un Instituto incluyente, y reconocido por sus altos logros deportivos a nivel departamental, nacional e internacional, fomentando las buenas prácticas deportivas y recreativas con responsabilidad, disciplina e innovación deportiva, en beneficio de la población Caucana</t>
  </si>
  <si>
    <t>Promover y generar condiciones para que la población tenga oportunidades en el mejoramiento de sus condiciones sociales a través de la formación de ciudadanos activos, corresponsables y transformadores de sus entornos al incrementar sus niveles educativos con calidad y pertinencia, al tiempo que se mejora el acceso y la atención en salud, la recreación, el deporte y espacios culturales como catalizadores de un bienestar humano equilibrado.</t>
  </si>
  <si>
    <t>7.924 personas vinculadas a programas y proyectos físicos, deportivos ,recreativos y de turismo deportivo con enfoque  étnico, campesino, de género, género diverso,  discapacidad y victima.</t>
  </si>
  <si>
    <t>69.099 personas participando en actividades deportivas, recreativas, físicas y de turismo deportivo con enfoque  étnico, campesino, de género, género diverso,  discapacidad y victima con fines de esparcimiento.</t>
  </si>
  <si>
    <t>2.990 personas participando en procesos de iniciación, fundamentación y perfeccionamiento en disciplinas formativas  con enfoque  étnico, campesino, de género, género diverso,  discapacidad y victima.</t>
  </si>
  <si>
    <t>vincular personas  a programas y proyectos físicos, deportivos ,recreativos y de turismo deportivo con enfoque  étnico, campesino, de género, género diverso,  discapacidad y victima.</t>
  </si>
  <si>
    <t>hacer participe a grupos poblacionales  en actividades deportivas, recreativas, físicas y de turismo deportivo con enfoque  étnico, campesino, de género, género diverso,  discapacidad y victima con fines de esparcimiento.</t>
  </si>
  <si>
    <t>promover y apoyar a los grupos interesados en la  participacion de procesos de iniciación, fundamentación y perfeccionamiento en disciplinas formativas  con enfoque  étnico, campesino, de género, género diverso,  discapacidad y victima.</t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</si>
  <si>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123</t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</si>
  <si>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125</t>
    </r>
    <r>
      <rPr>
        <sz val="11"/>
        <color theme="1"/>
        <rFont val="Calibri"/>
        <family val="2"/>
        <scheme val="minor"/>
      </rPr>
      <t/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</si>
  <si>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124</t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</si>
  <si>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122</t>
    </r>
  </si>
  <si>
    <t>Fortalecer la viabilicacion del programa de altos logros (competitivo)</t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</si>
  <si>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126</t>
    </r>
    <r>
      <rPr>
        <sz val="11"/>
        <color theme="1"/>
        <rFont val="Calibri"/>
        <family val="2"/>
        <scheme val="minor"/>
      </rPr>
      <t/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</si>
  <si>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127</t>
    </r>
    <r>
      <rPr>
        <sz val="11"/>
        <color theme="1"/>
        <rFont val="Calibri"/>
        <family val="2"/>
        <scheme val="minor"/>
      </rPr>
      <t/>
    </r>
  </si>
  <si>
    <t>2.344 atletas preparados para competencias de alto rendimiento con enfoque  étnico, campesino, de género, género diverso,  discapacidad y victima.</t>
  </si>
  <si>
    <t>406 estímulos económicos o educativos entregados a deportistas de alto rendimiento con enfoque  étnico, campesino, de género, género diverso,  discapacidad y victima.</t>
  </si>
  <si>
    <t xml:space="preserve">8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</si>
  <si>
    <t>Personas beneficiadas</t>
  </si>
  <si>
    <t>Personas que acceden a servicios deportivos, recreativos y de actividad física</t>
  </si>
  <si>
    <t>Niños, niñas, adolescentes y jóvenes inscritos en Escuelas Deportivas</t>
  </si>
  <si>
    <t>Atletas preparados</t>
  </si>
  <si>
    <t>Estímulos entregados</t>
  </si>
  <si>
    <t>Capacitaciones realizadas</t>
  </si>
  <si>
    <t>objetivo estrategico</t>
  </si>
  <si>
    <t xml:space="preserve">estrategias </t>
  </si>
  <si>
    <t>indicador de seguimiento</t>
  </si>
  <si>
    <t>3. Promover y generar condiciones para que la población tenga oportunidades en el mejoramiento de sus condiciones sociales a través de la formación de ciudadanos activos, corresponsables y transformadores de sus entornos al incrementar sus niveles educativos con calidad y pertinencia, al tiempo que se mejora el acceso y la atención en salud, la recreación, el deporte y espacios culturales como catalizadores de un bienestar humano equilibrado.</t>
  </si>
  <si>
    <t>METAS / % DE AVANCE</t>
  </si>
  <si>
    <t>meta anual</t>
  </si>
  <si>
    <t>METAS / % DE AVANCE spi</t>
  </si>
  <si>
    <t>Convenios educativos que faciliten la financiación de estudios de pregagrado, promoviendo así, el deporte de alto rendimiento en el departamento del Cauca</t>
  </si>
  <si>
    <t>Número de escenarios deportivos construidos o rehabilitados en el departamento del Cauca</t>
  </si>
  <si>
    <t>Gestionar y aunar esfuerzos para la construccion o rehabilitación de escenarios deportivos en el departamento del cauca impulsando el bienestar humano</t>
  </si>
  <si>
    <t xml:space="preserve">Fortalecer la viabilicación del programa de fomento </t>
  </si>
  <si>
    <t>Elaborar documentos de planeación estrategica</t>
  </si>
  <si>
    <t>Elaborar herramientas de seguimiento institucional</t>
  </si>
  <si>
    <t>Elaborar la estrategia de  Rendición de Cuentas  y espacios de participacion ciudadana</t>
  </si>
  <si>
    <t>Elaborar  y aprobar   planes institucionales de Talento humano</t>
  </si>
  <si>
    <t>Elaborar seguimIientos del programa de Transparencia y Etica Publica</t>
  </si>
  <si>
    <t xml:space="preserve">Número de activiadades ejecutadas sobre el número de actividades programadas </t>
  </si>
  <si>
    <t>Elaborar Informe de resultados de la Medición del Desempeño Institucioanal</t>
  </si>
  <si>
    <t>Gestionar los procesos jurídicos de la institución para garantizar el cumplimiento normativo, mejorar la gestión legal y optimizar la toma de decisiones.</t>
  </si>
  <si>
    <t>Defensa Judicial</t>
  </si>
  <si>
    <t>Gestión Contractual</t>
  </si>
  <si>
    <t>Asegurar la custodia y protección de los bienes de consumo y devolutivos, garantizando su integridad y disponibilidad para su uso adecuado</t>
  </si>
  <si>
    <t>Realizar inventarios semestrales</t>
  </si>
  <si>
    <t>Fortalecer la eficiencia institucional mediante la implementación  del Modelo Integrado de Planeación y Gestión (MIPG)</t>
  </si>
  <si>
    <t>(Número de contratos efectuados/Numero de contratos solicitados)</t>
  </si>
  <si>
    <t>Número de Procesos atendidos oportunamente/ Número de Procesos radicados</t>
  </si>
  <si>
    <t>PLAN DE ACCIÓN</t>
  </si>
  <si>
    <t>Optimizar la gestión y garantizar la disponibilidad de recursos necesarios para el exitoso desarrollo y ejecución de los proyectos del Instituto, asegurando su alineación con los objetivos estratégicos y la sostenibilidad a largo plazo.</t>
  </si>
  <si>
    <t>(numero de contratos / numero de informacion reportada oportunamente )</t>
  </si>
  <si>
    <t>Número de reportes oportunos y periodicos reportados</t>
  </si>
  <si>
    <t>evidencia</t>
  </si>
  <si>
    <t>Evidencia</t>
  </si>
  <si>
    <t xml:space="preserve">Indeportes - Cauca </t>
  </si>
  <si>
    <t>OBJETIVO ESTRATÉGICO GERENCIA</t>
  </si>
  <si>
    <t>OBJETIVO ESTRATÉGICO AREA TECNICA</t>
  </si>
  <si>
    <t>Indeportes - Cauca</t>
  </si>
  <si>
    <t>linea estratégica: oportunidades para soñar</t>
  </si>
  <si>
    <t xml:space="preserve">PLAN DE ACCCIÓN </t>
  </si>
  <si>
    <t xml:space="preserve">Indeportes - cauca </t>
  </si>
  <si>
    <t>OBJETIVO ESTRATÉGICO CIENCIA Y TEGNOLOGIA</t>
  </si>
  <si>
    <t>poblacion veneciada anual</t>
  </si>
  <si>
    <t xml:space="preserve">actualizacion de redes </t>
  </si>
  <si>
    <t>numero de redes instaladas y mejoramiento de la velocidad</t>
  </si>
  <si>
    <t xml:space="preserve">Número de insentivos educativos entregados </t>
  </si>
  <si>
    <t>Generar, transmitir y difundir la información financiera del Instituto en sus diferentes aplicativos (CHIP Contraloria general de la nacion y SIA Observa- SIA contraloria)</t>
  </si>
  <si>
    <t>reporte y cargue de información precontracual, contractual y poscontractual en las plataformas secop II y sia observa - SIA contraloria</t>
  </si>
  <si>
    <t>rendir informacion a SIA contraloria</t>
  </si>
  <si>
    <t xml:space="preserve">Implementar la Política de seguridad y privacidad de la informacion </t>
  </si>
  <si>
    <t xml:space="preserve">cumplimiento del decreto 612 de 2018 </t>
  </si>
  <si>
    <t>SEGUIMIENTO FINAL</t>
  </si>
  <si>
    <t>SEGUIMIENTO 1</t>
  </si>
  <si>
    <t>SEGUIMIENTO 2</t>
  </si>
  <si>
    <t>SEGUIMIENTO 3</t>
  </si>
  <si>
    <t xml:space="preserve">Evidencia  </t>
  </si>
  <si>
    <t>modernizacion de la infraestructura e implementacion</t>
  </si>
  <si>
    <t>modernizar la infraestructura tecnologica del instituto</t>
  </si>
  <si>
    <t xml:space="preserve">estructurar el plan de mantenimineto de la planta fisica del instituto </t>
  </si>
  <si>
    <t xml:space="preserve">generar alianzas estratefgicas con empresas que generen apoyo y patrocinios a los deportistas </t>
  </si>
  <si>
    <t xml:space="preserve">fortalecer las relaciones con los diferentes inder </t>
  </si>
  <si>
    <t xml:space="preserve">rediseño institucional </t>
  </si>
  <si>
    <t>sede propia del instituto</t>
  </si>
  <si>
    <t xml:space="preserve">zonificar la publicidad mision de indeportes </t>
  </si>
  <si>
    <t>historia de vida de indeportes</t>
  </si>
  <si>
    <t>identificar fuentes de cofinanciacion para apoyo al sector deporte</t>
  </si>
  <si>
    <t>Número de fuentes de cofinanciación identificadas y accesibles.</t>
  </si>
  <si>
    <t>Elaborar un plan financiero y un proyecto de inversión para la modernización de la infraestructura tecnológica del instituto.</t>
  </si>
  <si>
    <t>Porcentaje de avance en la creación del plan financiero y del proyecto de inversión.</t>
  </si>
  <si>
    <t>dentificar las necesidades técnicas para la mejora de la tecnología empresarial.</t>
  </si>
  <si>
    <t>Número de necesidades técnicas identificadas y priorizadas.</t>
  </si>
  <si>
    <t>Porcentaje de avance del proyecto</t>
  </si>
  <si>
    <t>Propuesta para la redistribución de la planta organizacional.</t>
  </si>
  <si>
    <t>Porcentaje de implementación de la nueva estructura organizativa.</t>
  </si>
  <si>
    <t>Número de zonas publicitarias implementadas en relación con el plan inicial.</t>
  </si>
  <si>
    <t>Cantidad de eventos o actividades documentadas en la historia.</t>
  </si>
  <si>
    <t>Desarrollar y optimizar campañas de marketing a través de las redes sociales.</t>
  </si>
  <si>
    <t>Tasa de interacción (likes, compartidos y comentarios) en las publicaciones de las campañas.</t>
  </si>
  <si>
    <t>Definir puntos estratégicos para la ubicación de imágenes en vallas publicitarias en el departamento.</t>
  </si>
  <si>
    <t>Número de ubicaciones identificadas y aprobadas para la instalación de vallas publicitarias.</t>
  </si>
  <si>
    <t>Implementar publicidad radial, televisiva e impresa para la apertura de nuevos mercados.</t>
  </si>
  <si>
    <t>Número de campañas publicitarias lanzadas en diferentes medios.</t>
  </si>
  <si>
    <t>Establecer de una unidad de negocios para Indeportes.</t>
  </si>
  <si>
    <t>Porcentaje de implementación de la unidad de negocios en relación con el plan establecido.</t>
  </si>
  <si>
    <t>Establecer acercamientos con empresas del departamento para fomentar el apoyo y patrocinio de deportistas.</t>
  </si>
  <si>
    <t>Número de empresas contactadas y dispuestas a apoyar el patrocinio de deportistas.</t>
  </si>
  <si>
    <t>Facilitar el intercambio de experiencias con otros institutos de deporte</t>
  </si>
  <si>
    <t>Número de encuentros o talleres realizados con otros institutos para el intercambio de experiencias.</t>
  </si>
  <si>
    <t>Establecer acercamientos con cada uno de los INDER de los municipios para la realización de actividades, como los intercolegiados.</t>
  </si>
  <si>
    <t>Número de reuniones o encuentros realizados con los INDER de los municipios.</t>
  </si>
  <si>
    <t>Ampliar los convenios interinstitucionales para fortalecer las funciones misionales y administrativas del instituto.</t>
  </si>
  <si>
    <t>Número de nuevos convenios firmados con instituciones relacionadas.</t>
  </si>
  <si>
    <t>Revisar los perfiles de los cargos de los servidores públicos.</t>
  </si>
  <si>
    <t>Porcentaje de perfiles de cargos revisados y actualizados.</t>
  </si>
  <si>
    <t xml:space="preserve">responsable </t>
  </si>
  <si>
    <t>Fomento y  Desarrollo</t>
  </si>
  <si>
    <t xml:space="preserve">sub. Gerencia tecnica </t>
  </si>
  <si>
    <t xml:space="preserve">Responsable </t>
  </si>
  <si>
    <t>Gerencia</t>
  </si>
  <si>
    <t xml:space="preserve">comunicaciones </t>
  </si>
  <si>
    <t>Porcentaje de recursos gestionados asignados efectivamente a los proyectos en relación con el presupuesto planificado</t>
  </si>
  <si>
    <t>Gerencia y sub gerencia financiera</t>
  </si>
  <si>
    <t>responsable</t>
  </si>
  <si>
    <t>planeación</t>
  </si>
  <si>
    <t>sub. Gerencia administrativa</t>
  </si>
  <si>
    <t xml:space="preserve">sub. Gerencia administrativa - tesoreria - contabilidad </t>
  </si>
  <si>
    <t xml:space="preserve">sub. Gerencia administrativa - almacen </t>
  </si>
  <si>
    <t xml:space="preserve">oficina juridica </t>
  </si>
  <si>
    <t>Responsable</t>
  </si>
  <si>
    <t xml:space="preserve">planeacion y sistemas </t>
  </si>
  <si>
    <t>SEGUIMIENTO (cuatrimestralmente)</t>
  </si>
  <si>
    <t>OBJETIVO ESTRATÉGICO ADMINISTRATIVA (cuatrimestralmente)</t>
  </si>
  <si>
    <t xml:space="preserve">estructurar el plan dede medios con todos los departamentos  del departamento de orden nacional </t>
  </si>
  <si>
    <t>matriz spi</t>
  </si>
  <si>
    <t>4.Fortalecer la eficiencia institucional mediante la implementación  del Modelo Integrado de Planeación y Gestión (MIPG)</t>
  </si>
  <si>
    <t>5. Mejorar la gestión de las tecnologías de la información y la comunicación del Instituto</t>
  </si>
  <si>
    <t>META CUATRENIO</t>
  </si>
  <si>
    <t xml:space="preserve">META
 ANUAL
</t>
  </si>
  <si>
    <t>CUMPLIMIENTO</t>
  </si>
  <si>
    <t xml:space="preserve">Administrativa </t>
  </si>
  <si>
    <t>Número Meta de Producto</t>
  </si>
  <si>
    <t>Código LE</t>
  </si>
  <si>
    <t>Línea estratégica</t>
  </si>
  <si>
    <t xml:space="preserve">Nombre Indicador de resultado
</t>
  </si>
  <si>
    <t>Descripción del indicador</t>
  </si>
  <si>
    <t>Línea base</t>
  </si>
  <si>
    <t>Año base</t>
  </si>
  <si>
    <t>Fuente</t>
  </si>
  <si>
    <t>Meta de resultado del cuatrienio</t>
  </si>
  <si>
    <t>Unidad de medida</t>
  </si>
  <si>
    <t>Código del sector</t>
  </si>
  <si>
    <t>Sector</t>
  </si>
  <si>
    <t xml:space="preserve">Código del programa </t>
  </si>
  <si>
    <t>Programa presupuestal</t>
  </si>
  <si>
    <t>Código del producto</t>
  </si>
  <si>
    <t>Producto</t>
  </si>
  <si>
    <t>Descripción del producto</t>
  </si>
  <si>
    <t>Medido a través de</t>
  </si>
  <si>
    <t>Código del indicador de producto</t>
  </si>
  <si>
    <t>Indicador de producto</t>
  </si>
  <si>
    <t xml:space="preserve">Meta de producto cuatrienio </t>
  </si>
  <si>
    <t>Línea de base meta de producto (2024)</t>
  </si>
  <si>
    <t>Tipo de Meta (Mantenimiento, Incremento)</t>
  </si>
  <si>
    <t>Meta de producto  programada para la vigencia 2025</t>
  </si>
  <si>
    <t>Total recursos programados por meta vigencia 2025 (pesos)</t>
  </si>
  <si>
    <t>Fuentes de Financiación  (Pesos)</t>
  </si>
  <si>
    <t>Nombre del proyecto</t>
  </si>
  <si>
    <t>Código BPIN</t>
  </si>
  <si>
    <t xml:space="preserve">El proyecto corresponde a compromisos de las Reuniones con los Alcaldes?
SI/NO
</t>
  </si>
  <si>
    <t>Municipios Beneficiados</t>
  </si>
  <si>
    <t>Subregión</t>
  </si>
  <si>
    <t>Población beneficiada</t>
  </si>
  <si>
    <t>Recursos por proyecto programados vigencia 2025 (Pesos)</t>
  </si>
  <si>
    <t>Productos del proyecto relacionados con el cumplimiento de la meta de producto</t>
  </si>
  <si>
    <t>TIEMPO DE EJECUCION  (MESES)</t>
  </si>
  <si>
    <t xml:space="preserve">Secretaria / Dependencia responsable del  producto
</t>
  </si>
  <si>
    <t>1. Recursos propios</t>
  </si>
  <si>
    <t>2. Estampillas</t>
  </si>
  <si>
    <t>3. Transferencias Nacionales</t>
  </si>
  <si>
    <t xml:space="preserve">4. Sistema General de Participaciones </t>
  </si>
  <si>
    <t>5. Sistema General de Regalías</t>
  </si>
  <si>
    <t xml:space="preserve">6. Fondos Especiales </t>
  </si>
  <si>
    <t xml:space="preserve">7. Recursos Propios Destinación Específica </t>
  </si>
  <si>
    <t>8.Rendimientos Financieros</t>
  </si>
  <si>
    <t xml:space="preserve">9. Superávit </t>
  </si>
  <si>
    <t>10. Cofinanciación</t>
  </si>
  <si>
    <t>11. Crédito</t>
  </si>
  <si>
    <t>12. Otros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</si>
  <si>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</si>
  <si>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</si>
  <si>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</si>
  <si>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</si>
  <si>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</si>
  <si>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</si>
  <si>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</si>
  <si>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</si>
  <si>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</si>
  <si>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LE1</t>
  </si>
  <si>
    <t>Oportunidades para soñar</t>
  </si>
  <si>
    <t xml:space="preserve">Cobertura en actividad física, deportiva y recreativa preventiva </t>
  </si>
  <si>
    <t>Mide el porcentaje de personas de 0 a 90 años que realizan actividad física, recreativa  y  deportiva  para reducir el sedentarismo y las enfermedades crónicas no transmisibles</t>
  </si>
  <si>
    <t>Indeportes Cauca</t>
  </si>
  <si>
    <t xml:space="preserve">Aumentar a 5,02% la cobertura en actividad física, deportiva y recreativa preventiva </t>
  </si>
  <si>
    <t>Porcentaje</t>
  </si>
  <si>
    <t>Deporte y recreación</t>
  </si>
  <si>
    <t>4301</t>
  </si>
  <si>
    <t xml:space="preserve"> Fomento a la recreación, la actividad física y el deporte para desarrollar entornos de convivencia y paz</t>
  </si>
  <si>
    <t>Servicio de apoyo a la actividad física, la recreación y el deporte</t>
  </si>
  <si>
    <t>Dentro del marco de los planes, programas y proyectos de la entidad se entregan diferentes incentivos a los integrantes del sistema nacional deportes y a los participantes o deportistas éstos pueden ser artículos deportivos, artículos tecnológicos, además de apoyar financieramente la realización e implementación de los mismos.</t>
  </si>
  <si>
    <t>Número de personas</t>
  </si>
  <si>
    <r>
      <rPr>
        <b/>
        <sz val="9"/>
        <rFont val="Calibri"/>
        <family val="2"/>
      </rPr>
      <t>7.924</t>
    </r>
    <r>
      <rPr>
        <sz val="9"/>
        <rFont val="Calibri"/>
        <family val="2"/>
      </rPr>
      <t xml:space="preserve"> personas vinculadas a programas y proyectos físicos, deportivos ,recreativos y de turismo deportivo con enfoque  étnico, campesino, de género, género diverso,  discapacidad y victima.</t>
    </r>
  </si>
  <si>
    <t>Número</t>
  </si>
  <si>
    <t>No disponible</t>
  </si>
  <si>
    <t>Mantenimiento</t>
  </si>
  <si>
    <t>APOYO A LAS INICIATIVAS COMUNITARIAS, ORGANIZACIONALES, Y/O INSTITUCIONALES QUE PROMUEVEN EL DEPORTE, LA ACTIVIDAD FÍSICA, LA RECREACIÓN Y EL APROVECHAMIENTO DEL TIEMPO LIBRE EN EL DEPARTAMENTO DEL CAUCA</t>
  </si>
  <si>
    <t>PTE BPIN</t>
  </si>
  <si>
    <t>NO</t>
  </si>
  <si>
    <t xml:space="preserve">42 MUNICIPIOS DEL DEPARTAMENTO DEL CAUCA </t>
  </si>
  <si>
    <t>7 Subregiones</t>
  </si>
  <si>
    <t>Dotar con uniformes e implementos deportivos a 7.185 caucanos vinculados a programas y proyectos físicos, deportivos, recreativos en los 42 municipios del departamento.</t>
  </si>
  <si>
    <t>X</t>
  </si>
  <si>
    <t>Servicio de promoción de la actividad física, la recreación y el deporte</t>
  </si>
  <si>
    <t>Aprovechamiento del deporte, la recreación y la actividad física con fines de esparcimiento y desarrollo físico procurando la integración el descanso mediante la realización de actividades deportivas y la promoción de espacios con  la participación comunitaria. Incluye el programa Supérate con la promoción del deporte en niños adolescentes y jóvenes de  los 7 a los 28 años en el territorio nacional a través de competencias deportivas.</t>
  </si>
  <si>
    <r>
      <rPr>
        <b/>
        <sz val="9"/>
        <rFont val="Calibri"/>
        <family val="2"/>
      </rPr>
      <t>69.099</t>
    </r>
    <r>
      <rPr>
        <sz val="9"/>
        <rFont val="Calibri"/>
        <family val="2"/>
      </rPr>
      <t xml:space="preserve"> personas participando en actividades deportivas, recreativas, físicas y de turismo deportivo con enfoque  étnico, campesino, de género, género diverso,  discapacidad y victima con fines de esparcimiento.</t>
    </r>
  </si>
  <si>
    <t>IMPLEMENTACION DE UNA ESTRATEGIA PARA PROMOVER LA ACTIVIDAD FISICA, LA RECREACION Y EL APROVECHAMIENTO DEL TIEMPO LIBRE VIGENCIA 2025 EN EL DEPARTAMENTO DEL CAUCA</t>
  </si>
  <si>
    <t>BPIN 202400000005533</t>
  </si>
  <si>
    <t>52,650 personas beneficiadas con los servicios que ofrece el instituto en materia deportiva, actividad física y, recreativa.</t>
  </si>
  <si>
    <r>
      <rPr>
        <b/>
        <sz val="9"/>
        <rFont val="Calibri"/>
        <family val="2"/>
      </rPr>
      <t xml:space="preserve">69.099 </t>
    </r>
    <r>
      <rPr>
        <sz val="9"/>
        <rFont val="Calibri"/>
        <family val="2"/>
      </rPr>
      <t>personas participando en actividades deportivas, recreativas, físicas y de turismo deportivo con enfoque  étnico, campesino, de género, género diverso,  discapacidad y victima con fines de esparcimiento.</t>
    </r>
  </si>
  <si>
    <t>INDEPORTES ITINERANTE (PTE DE FORMULACION)</t>
  </si>
  <si>
    <t>4,900 personas beneficiadas con los servicios que ofrece el instituto en materia deportiva, actividad física y, recreativa.</t>
  </si>
  <si>
    <t>IMPLEMENTACIÓN DE ACCIONES ESTRATÉGICAS DE APOYO AL DESARROLLO DE ACTIVIDADES RECREATIVAS Y DEPORTIVAS INTERCOLONIAS EN EL DEPARTAMENTO DEL CAUCA</t>
  </si>
  <si>
    <t>BPIN2024003190073</t>
  </si>
  <si>
    <t>POPAYÁN</t>
  </si>
  <si>
    <t>CENTRO</t>
  </si>
  <si>
    <t>1.585 personas participando en el Torneo Intercolonias a realizarse en la ciudad de Popayán. En las disciplinas deportivas de fútbol masculino, futsal (fútbol siete) masculino y baloncesto femenino.</t>
  </si>
  <si>
    <t>FORTALECIMIENTO DEL DEPORTE ESCOLAR, MEDIANTE LA IMPLEMENTACIÓN DE LOS JUEGOS INTERCOLEGIADOS
NACIONALES 2025 EN EL DEPARTAMENTO DEL CAUCA</t>
  </si>
  <si>
    <t>BPIN 202400000004191</t>
  </si>
  <si>
    <t>20. 000 indirectos y 6.268 niños, niñas, adolescentes y jóvenes, escolarizados, paarticipando en los Juegos Intercolegiados Nacionales 2025</t>
  </si>
  <si>
    <t>Juegos del Litoral Pacifico Cauca 2025 (PTE DE FORMULACION)</t>
  </si>
  <si>
    <t>350 personas participando en el juegos del litoral pacifico</t>
  </si>
  <si>
    <t>Media Maratón del Cauca 2025 (PTE DE FORMULACION)</t>
  </si>
  <si>
    <t>5.000 personas, participando en la Media Maratón del Cauca.</t>
  </si>
  <si>
    <t>RECONSTRUCCIÓN DEL TEJIDO SOCIAL COMUNITARIO MEDIANTE EL DESARROLLO DE LOS JUEGOS DEPARTAMENTALES
DEL CAUCA</t>
  </si>
  <si>
    <t>BPIN 2024003190081 
AMP HORIZ</t>
  </si>
  <si>
    <t>6.448 personas, participando en el desarrollo de los Juegos Departamentales del  Cauca.</t>
  </si>
  <si>
    <t>APOYO A LAS INICIATIVAS COMUNITARIAS, ORGANIZACIONALES, Y/O INSTITUCIONALES QUE PROMUEVEN EL DEPORTE, LA ACTIVIDAD FÍSICA, LA RECREACIÓN Y EL APROVECHAMIENTO  DEL TIEMPO LIBRE EN EL DEPARTAMENTO DEL CAUCA</t>
  </si>
  <si>
    <t>3.000 personas beneficiadas a través del desarrollo de eventos de promoción y/o masificación del deporte y la recreación realizados en los difeentes municipios y  apoyados  por  indeportes Cauca con servicios de Juzgamiento, Logistica, Y Puntos APH.
200 personas y/o deportistas apoyados por Indeportes para representar al cauca en eventos deportivos, de actividad física, de recreación y de aprovechamiento del tiempo librem, con el financiamiento de costos de transporte, hospedaje, alimentación y costos de inscricpión, cdurantelos días de competencia.</t>
  </si>
  <si>
    <t>Cobertura en deporte formativo</t>
  </si>
  <si>
    <t>Mide el porcentaje de niños, niñas, adolescentes y jóvenes entre los 6 y 12 años que participan en actividades relacionadas con la formación deportiva.</t>
  </si>
  <si>
    <t>Aumentar a 1,76% la cobertura en deporte formativo en personas de 6 y 12 años</t>
  </si>
  <si>
    <t>Servicio de Escuelas Deportivas</t>
  </si>
  <si>
    <t>Corresponde a los procesos de iniciación, fundamentación y perfeccionamiento deportivos a partir de  las clases donde se practica la actividad física, la recreación y/o el deporte.</t>
  </si>
  <si>
    <t>Número de niños, niñas, adolescentes y jóvenes</t>
  </si>
  <si>
    <r>
      <rPr>
        <b/>
        <sz val="9"/>
        <rFont val="Calibri"/>
        <family val="2"/>
      </rPr>
      <t>2.990</t>
    </r>
    <r>
      <rPr>
        <sz val="9"/>
        <rFont val="Calibri"/>
        <family val="2"/>
      </rPr>
      <t xml:space="preserve"> personas participando en procesos de iniciación, fundamentación y perfeccionamiento en disciplinas formativas  con enfoque  étnico, campesino, de género, género diverso,  discapacidad y victima.</t>
    </r>
  </si>
  <si>
    <t>FORTALECIMIENTO DE LOS PROCESOS DE INICIACIÓN Y FUNDAMENTACIÓN DEPORTIVA DESARROLLADOS CON NIÑOS Y NIÑAS DEL DEPARTAMENTO DEL CAUCA</t>
  </si>
  <si>
    <t>BPIN 202400000004625</t>
  </si>
  <si>
    <t>3.000 niños y niñas participando en procesos de iniciación, fundamentación y perfeccionamiento en disciplinas formativas, a través de 50 semilleros deportivos que serán conformados en el departamento del Cauca, en los cuales se ofrecerá desarrollo de componentes técnico deportivo y Psicosocial, así como la entrega de dotación e implementación deportiva.</t>
  </si>
  <si>
    <t>Cobertura en deporte competitivo</t>
  </si>
  <si>
    <t>Mide el porcentaje de deportistas entre los 7 y 29 años participando en actividades del deporte competitivo.</t>
  </si>
  <si>
    <t>Aumentar al 0,59%  la cobertura de deportistas entre los 7 y 29 años participando en actividades del deporte competitivo</t>
  </si>
  <si>
    <t>4302</t>
  </si>
  <si>
    <t>Formación y preparación de deportistas</t>
  </si>
  <si>
    <t>Servicio de preparación deportiva</t>
  </si>
  <si>
    <t>Corresponde a la preparación para las competencias de alto rendimiento deportivas que debe garantizarle al deportista un entrenador, una concentración deportiva para su entrenamiento y hospedaje</t>
  </si>
  <si>
    <t>Número de atletas</t>
  </si>
  <si>
    <t>430200100</t>
  </si>
  <si>
    <r>
      <rPr>
        <b/>
        <sz val="9"/>
        <rFont val="Calibri"/>
        <family val="2"/>
      </rPr>
      <t xml:space="preserve">2.344 </t>
    </r>
    <r>
      <rPr>
        <sz val="9"/>
        <rFont val="Calibri"/>
        <family val="2"/>
      </rPr>
      <t>atletas preparados para competencias de alto rendimiento con enfoque  étnico, campesino, de género, género diverso,  discapacidad y victima.</t>
    </r>
  </si>
  <si>
    <t>FORTALECIMIENTO DE DEPORTE DE RENDIMIENTO Y ALTO RENDIMIENTO DEL DEPARTAMENTO DEL CAUCA</t>
  </si>
  <si>
    <t>BPIN 202400000005348</t>
  </si>
  <si>
    <t>2.344 atletas preparados integralmente por un equipo interdisciplinarioque les brindará soporte técnico, físico y científico. Así mismo recibiran apoyo para articipar en competencias deportivas federadas y/o del ciclo deportivo, e incentivos y reconocimientos económico a deportistas y entrenadores que obtengan logros destacados.</t>
  </si>
  <si>
    <t>Sub G Técnica</t>
  </si>
  <si>
    <t>Apoyo para la participación en los Juegos Deportivos Nacionales de Mar y Playa de los deportistas del Departamento Cauca”</t>
  </si>
  <si>
    <t>350 deportistas, participando en los Juegos Deportivos Nacionales de Mar y Playa.</t>
  </si>
  <si>
    <t>x</t>
  </si>
  <si>
    <t>Servicio de apoyo financiero a atletas</t>
  </si>
  <si>
    <t>Corresponde a los estímulos económicos entregados a los deportistas para que éstos tengan una buena preparación y oportunidades para competir.</t>
  </si>
  <si>
    <t>Número de estímulos</t>
  </si>
  <si>
    <r>
      <rPr>
        <b/>
        <sz val="9"/>
        <rFont val="Calibri"/>
        <family val="2"/>
      </rPr>
      <t>406</t>
    </r>
    <r>
      <rPr>
        <sz val="9"/>
        <rFont val="Calibri"/>
        <family val="2"/>
      </rPr>
      <t xml:space="preserve"> estímulos económicos o educativos entregados a deportistas de alto rendimiento con enfoque  étnico, campesino, de género, género diverso,  discapacidad y victima.</t>
    </r>
  </si>
  <si>
    <t>Servicio de educación informal</t>
  </si>
  <si>
    <t>Capacitaciones en deporte, en hábitos de salud, en recreación, entre otros.</t>
  </si>
  <si>
    <t>Número de capacitaciones</t>
  </si>
  <si>
    <r>
      <rPr>
        <b/>
        <sz val="9"/>
        <rFont val="Calibri"/>
        <family val="2"/>
      </rPr>
      <t>8</t>
    </r>
    <r>
      <rPr>
        <sz val="9"/>
        <rFont val="Calibri"/>
        <family val="2"/>
      </rPr>
      <t xml:space="preserve">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  </r>
  </si>
  <si>
    <t>IMPLEMENTACION DE UNA ESTRATEGIA PARA PROMOVER LA ACTIVIDAD FISICA, LA RECREACION Y EL APROVECHAMIENTO
DEL TIEMPO LIBRE VIGENCIA 2025 EN EL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</si>
</sst>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0.0%"/>
    <numFmt numFmtId="166" formatCode="_-&quot;$&quot;\ * #,##0_-;\-&quot;$&quot;\ * #,##0_-;_-&quot;$&quot;\ * &quot;-&quot;??_-;_-@_-"/>
    <numFmt numFmtId="167" formatCode="_-* #,##0_-;\-* #,##0_-;_-* &quot;-&quot;??_-;_-@_-"/>
    <numFmt numFmtId="168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64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5" fillId="0" borderId="0" applyBorder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2" fontId="7" fillId="0" borderId="1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6" fillId="0" borderId="1" xfId="0" applyFont="1" applyBorder="1" applyAlignment="1">
      <alignment horizontal="justify" vertical="center" wrapText="1" readingOrder="1"/>
    </xf>
    <xf numFmtId="0" fontId="10" fillId="0" borderId="1" xfId="2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9" fontId="6" fillId="0" borderId="5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29" xfId="0" applyFont="1" applyFill="1" applyBorder="1" applyAlignment="1">
      <alignment horizontal="center" vertical="center" wrapText="1" readingOrder="1"/>
    </xf>
    <xf numFmtId="0" fontId="12" fillId="3" borderId="32" xfId="0" applyFont="1" applyFill="1" applyBorder="1" applyAlignment="1">
      <alignment vertical="center" wrapText="1" readingOrder="1"/>
    </xf>
    <xf numFmtId="0" fontId="12" fillId="3" borderId="25" xfId="0" applyFont="1" applyFill="1" applyBorder="1" applyAlignment="1">
      <alignment vertical="center" wrapText="1" readingOrder="1"/>
    </xf>
    <xf numFmtId="0" fontId="12" fillId="3" borderId="33" xfId="0" applyFont="1" applyFill="1" applyBorder="1" applyAlignment="1">
      <alignment vertical="center" wrapText="1" readingOrder="1"/>
    </xf>
    <xf numFmtId="0" fontId="12" fillId="3" borderId="27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/>
    <xf numFmtId="0" fontId="7" fillId="3" borderId="11" xfId="0" applyFont="1" applyFill="1" applyBorder="1" applyAlignment="1">
      <alignment horizontal="center" vertical="center" wrapText="1" readingOrder="1"/>
    </xf>
    <xf numFmtId="9" fontId="6" fillId="3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5" xfId="0" applyBorder="1"/>
    <xf numFmtId="0" fontId="6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4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9" fontId="7" fillId="4" borderId="1" xfId="0" applyNumberFormat="1" applyFont="1" applyFill="1" applyBorder="1" applyAlignment="1">
      <alignment horizontal="center" vertical="center" wrapText="1" readingOrder="1"/>
    </xf>
    <xf numFmtId="9" fontId="15" fillId="4" borderId="0" xfId="0" applyNumberFormat="1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vertical="center" wrapText="1"/>
    </xf>
    <xf numFmtId="9" fontId="3" fillId="4" borderId="1" xfId="4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justify" vertical="center" wrapText="1" readingOrder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14" fillId="4" borderId="1" xfId="4" applyFont="1" applyFill="1" applyBorder="1" applyAlignment="1">
      <alignment horizontal="center" vertical="center"/>
    </xf>
    <xf numFmtId="9" fontId="3" fillId="4" borderId="1" xfId="4" applyFont="1" applyFill="1" applyBorder="1" applyAlignment="1">
      <alignment horizontal="center" vertical="center"/>
    </xf>
    <xf numFmtId="9" fontId="16" fillId="4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5" fillId="4" borderId="37" xfId="0" applyNumberFormat="1" applyFont="1" applyFill="1" applyBorder="1" applyAlignment="1">
      <alignment horizontal="center" vertical="center"/>
    </xf>
    <xf numFmtId="9" fontId="14" fillId="4" borderId="3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9" fontId="3" fillId="4" borderId="10" xfId="4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justify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 readingOrder="1"/>
    </xf>
    <xf numFmtId="0" fontId="4" fillId="3" borderId="29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7" fillId="3" borderId="28" xfId="0" applyFont="1" applyFill="1" applyBorder="1" applyAlignment="1">
      <alignment horizontal="center" vertical="center" wrapText="1" readingOrder="1"/>
    </xf>
    <xf numFmtId="0" fontId="7" fillId="3" borderId="25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3" borderId="18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wrapText="1" readingOrder="1"/>
    </xf>
    <xf numFmtId="0" fontId="7" fillId="3" borderId="25" xfId="0" applyFont="1" applyFill="1" applyBorder="1" applyAlignment="1">
      <alignment horizontal="center" wrapText="1" readingOrder="1"/>
    </xf>
    <xf numFmtId="0" fontId="7" fillId="3" borderId="29" xfId="0" applyFont="1" applyFill="1" applyBorder="1" applyAlignment="1">
      <alignment horizontal="center" wrapText="1" readingOrder="1"/>
    </xf>
    <xf numFmtId="0" fontId="7" fillId="3" borderId="27" xfId="0" applyFont="1" applyFill="1" applyBorder="1" applyAlignment="1">
      <alignment horizont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13" fillId="3" borderId="5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6" fillId="0" borderId="4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 readingOrder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 readingOrder="1"/>
    </xf>
    <xf numFmtId="0" fontId="7" fillId="3" borderId="16" xfId="0" applyFont="1" applyFill="1" applyBorder="1" applyAlignment="1">
      <alignment horizontal="center" vertical="center" wrapText="1" readingOrder="1"/>
    </xf>
    <xf numFmtId="0" fontId="7" fillId="3" borderId="19" xfId="0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12" fillId="3" borderId="34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7" fillId="3" borderId="29" xfId="0" applyFont="1" applyFill="1" applyBorder="1" applyAlignment="1">
      <alignment horizontal="center" vertical="center" wrapText="1" readingOrder="1"/>
    </xf>
    <xf numFmtId="0" fontId="7" fillId="3" borderId="27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3" fontId="24" fillId="5" borderId="1" xfId="6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6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top" wrapText="1"/>
    </xf>
    <xf numFmtId="0" fontId="22" fillId="0" borderId="1" xfId="2" applyFont="1" applyBorder="1" applyAlignment="1" applyProtection="1">
      <alignment horizontal="left" vertical="top" wrapText="1"/>
      <protection locked="0"/>
    </xf>
    <xf numFmtId="10" fontId="22" fillId="0" borderId="1" xfId="2" applyNumberFormat="1" applyFont="1" applyBorder="1" applyAlignment="1">
      <alignment horizontal="center" vertical="center" wrapText="1"/>
    </xf>
    <xf numFmtId="0" fontId="22" fillId="0" borderId="1" xfId="2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 applyProtection="1">
      <alignment horizontal="left" vertical="center" wrapText="1"/>
      <protection locked="0"/>
    </xf>
    <xf numFmtId="3" fontId="22" fillId="0" borderId="1" xfId="2" applyNumberFormat="1" applyFont="1" applyBorder="1" applyAlignment="1">
      <alignment vertical="center" wrapText="1"/>
    </xf>
    <xf numFmtId="2" fontId="22" fillId="0" borderId="1" xfId="0" applyNumberFormat="1" applyFont="1" applyBorder="1" applyAlignment="1">
      <alignment vertical="center" wrapText="1"/>
    </xf>
    <xf numFmtId="0" fontId="22" fillId="0" borderId="1" xfId="2" applyFont="1" applyBorder="1" applyAlignment="1">
      <alignment vertical="top" wrapText="1"/>
    </xf>
    <xf numFmtId="1" fontId="22" fillId="0" borderId="1" xfId="0" applyNumberFormat="1" applyFont="1" applyBorder="1" applyAlignment="1">
      <alignment horizontal="left" vertical="center" wrapText="1"/>
    </xf>
    <xf numFmtId="0" fontId="22" fillId="7" borderId="1" xfId="2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2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67" fontId="22" fillId="0" borderId="1" xfId="5" applyNumberFormat="1" applyFont="1" applyFill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8" borderId="1" xfId="2" applyFont="1" applyFill="1" applyBorder="1" applyAlignment="1">
      <alignment horizontal="center" vertical="center" wrapText="1"/>
    </xf>
    <xf numFmtId="0" fontId="22" fillId="8" borderId="2" xfId="2" applyFont="1" applyFill="1" applyBorder="1" applyAlignment="1">
      <alignment horizontal="center" vertical="center" wrapText="1"/>
    </xf>
    <xf numFmtId="3" fontId="22" fillId="8" borderId="2" xfId="0" applyNumberFormat="1" applyFont="1" applyFill="1" applyBorder="1" applyAlignment="1">
      <alignment horizontal="center" vertical="center" wrapText="1"/>
    </xf>
    <xf numFmtId="4" fontId="22" fillId="8" borderId="2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top" wrapText="1"/>
    </xf>
    <xf numFmtId="0" fontId="22" fillId="8" borderId="3" xfId="2" applyFont="1" applyFill="1" applyBorder="1" applyAlignment="1">
      <alignment horizontal="center" vertical="center" wrapText="1"/>
    </xf>
    <xf numFmtId="3" fontId="22" fillId="8" borderId="3" xfId="0" applyNumberFormat="1" applyFont="1" applyFill="1" applyBorder="1" applyAlignment="1">
      <alignment horizontal="center" vertical="center" wrapText="1"/>
    </xf>
    <xf numFmtId="4" fontId="22" fillId="8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2" fillId="8" borderId="4" xfId="2" applyFont="1" applyFill="1" applyBorder="1" applyAlignment="1">
      <alignment horizontal="center" vertical="center" wrapText="1"/>
    </xf>
    <xf numFmtId="3" fontId="22" fillId="8" borderId="4" xfId="0" applyNumberFormat="1" applyFont="1" applyFill="1" applyBorder="1" applyAlignment="1">
      <alignment horizontal="center" vertical="center" wrapText="1"/>
    </xf>
    <xf numFmtId="4" fontId="22" fillId="8" borderId="4" xfId="0" applyNumberFormat="1" applyFont="1" applyFill="1" applyBorder="1" applyAlignment="1">
      <alignment horizontal="center" vertical="center" wrapText="1"/>
    </xf>
    <xf numFmtId="0" fontId="22" fillId="9" borderId="1" xfId="2" applyFont="1" applyFill="1" applyBorder="1" applyAlignment="1">
      <alignment horizontal="center" vertical="center" wrapText="1"/>
    </xf>
    <xf numFmtId="3" fontId="22" fillId="9" borderId="1" xfId="0" applyNumberFormat="1" applyFont="1" applyFill="1" applyBorder="1" applyAlignment="1">
      <alignment horizontal="center" vertical="center" wrapText="1"/>
    </xf>
    <xf numFmtId="4" fontId="22" fillId="9" borderId="1" xfId="0" applyNumberFormat="1" applyFont="1" applyFill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22" fillId="10" borderId="2" xfId="2" applyFont="1" applyFill="1" applyBorder="1" applyAlignment="1">
      <alignment horizontal="center" vertical="center" wrapText="1"/>
    </xf>
    <xf numFmtId="3" fontId="22" fillId="10" borderId="2" xfId="0" applyNumberFormat="1" applyFont="1" applyFill="1" applyBorder="1" applyAlignment="1">
      <alignment horizontal="center" vertical="center" wrapText="1"/>
    </xf>
    <xf numFmtId="4" fontId="22" fillId="1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8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top" wrapText="1"/>
    </xf>
    <xf numFmtId="0" fontId="22" fillId="10" borderId="4" xfId="2" applyFont="1" applyFill="1" applyBorder="1" applyAlignment="1">
      <alignment horizontal="center" vertical="center" wrapText="1"/>
    </xf>
    <xf numFmtId="3" fontId="22" fillId="10" borderId="4" xfId="0" applyNumberFormat="1" applyFont="1" applyFill="1" applyBorder="1" applyAlignment="1">
      <alignment horizontal="center" vertical="center" wrapText="1"/>
    </xf>
    <xf numFmtId="4" fontId="22" fillId="10" borderId="4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top" wrapText="1"/>
    </xf>
    <xf numFmtId="167" fontId="22" fillId="2" borderId="1" xfId="5" applyNumberFormat="1" applyFont="1" applyFill="1" applyBorder="1" applyAlignment="1">
      <alignment horizontal="center" vertical="center" wrapText="1"/>
    </xf>
    <xf numFmtId="168" fontId="22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right" vertical="top" wrapText="1"/>
    </xf>
    <xf numFmtId="0" fontId="22" fillId="2" borderId="1" xfId="0" applyFont="1" applyFill="1" applyBorder="1" applyAlignment="1">
      <alignment horizontal="justify" vertical="center" wrapText="1"/>
    </xf>
    <xf numFmtId="0" fontId="22" fillId="11" borderId="1" xfId="2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" fontId="22" fillId="11" borderId="1" xfId="0" applyNumberFormat="1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4" fontId="22" fillId="12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left" vertical="center" wrapText="1"/>
    </xf>
    <xf numFmtId="3" fontId="23" fillId="13" borderId="0" xfId="0" applyNumberFormat="1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vertical="center" wrapText="1"/>
    </xf>
    <xf numFmtId="3" fontId="23" fillId="13" borderId="0" xfId="0" applyNumberFormat="1" applyFont="1" applyFill="1" applyAlignment="1">
      <alignment vertical="center" wrapText="1"/>
    </xf>
    <xf numFmtId="0" fontId="21" fillId="0" borderId="0" xfId="0" applyFont="1" applyAlignment="1">
      <alignment horizontal="center" wrapText="1"/>
    </xf>
    <xf numFmtId="4" fontId="21" fillId="0" borderId="0" xfId="0" applyNumberFormat="1" applyFont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168" fontId="21" fillId="0" borderId="0" xfId="0" applyNumberFormat="1" applyFont="1" applyAlignment="1">
      <alignment horizontal="center" wrapText="1"/>
    </xf>
    <xf numFmtId="0" fontId="21" fillId="2" borderId="0" xfId="0" applyFont="1" applyFill="1" applyAlignment="1">
      <alignment vertical="center" wrapText="1"/>
    </xf>
    <xf numFmtId="43" fontId="21" fillId="0" borderId="0" xfId="5" applyFont="1" applyAlignment="1">
      <alignment vertical="center" wrapText="1"/>
    </xf>
  </cellXfs>
  <cellStyles count="7">
    <cellStyle name="Millares" xfId="5" builtinId="3"/>
    <cellStyle name="Millares [0]" xfId="1" builtinId="6"/>
    <cellStyle name="Moneda [0]" xfId="6" builtinId="7"/>
    <cellStyle name="Moneda [0] 2" xfId="3" xr:uid="{00000000-0005-0000-0000-000001000000}"/>
    <cellStyle name="Normal" xfId="0" builtinId="0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68037</xdr:rowOff>
    </xdr:from>
    <xdr:to>
      <xdr:col>1</xdr:col>
      <xdr:colOff>2081893</xdr:colOff>
      <xdr:row>2</xdr:row>
      <xdr:rowOff>24493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3B1F-2A9A-4701-AADC-C3888088E2A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037"/>
          <a:ext cx="2843893" cy="1480456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57150</xdr:rowOff>
    </xdr:from>
    <xdr:to>
      <xdr:col>23</xdr:col>
      <xdr:colOff>58636</xdr:colOff>
      <xdr:row>2</xdr:row>
      <xdr:rowOff>43295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B3C24-0041-40EB-A8B6-A8B55301DBD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850" y="57150"/>
          <a:ext cx="3773386" cy="151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758042</xdr:colOff>
      <xdr:row>0</xdr:row>
      <xdr:rowOff>56407</xdr:rowOff>
    </xdr:from>
    <xdr:to>
      <xdr:col>1</xdr:col>
      <xdr:colOff>2511136</xdr:colOff>
      <xdr:row>1</xdr:row>
      <xdr:rowOff>535379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757722-B1C2-4825-98DC-13BEE30EC5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042" y="56407"/>
          <a:ext cx="2515094" cy="1587336"/>
        </a:xfrm>
        <a:prstGeom prst="rect">
          <a:avLst/>
        </a:prstGeom>
      </xdr:spPr>
    </xdr:pic>
    <xdr:clientData/>
  </xdr:twoCellAnchor>
  <xdr:twoCellAnchor editAs="oneCell">
    <xdr:from>
      <xdr:col>4</xdr:col>
      <xdr:colOff>1749136</xdr:colOff>
      <xdr:row>0</xdr:row>
      <xdr:rowOff>80158</xdr:rowOff>
    </xdr:from>
    <xdr:to>
      <xdr:col>19</xdr:col>
      <xdr:colOff>1014350</xdr:colOff>
      <xdr:row>1</xdr:row>
      <xdr:rowOff>16821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1934F0-806D-4FC1-A378-0E2404B8D9A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636" y="80158"/>
          <a:ext cx="3161805" cy="1045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1CC4F-4CB6-458A-9B16-B44BF5DB14E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97479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225136</xdr:colOff>
      <xdr:row>0</xdr:row>
      <xdr:rowOff>0</xdr:rowOff>
    </xdr:from>
    <xdr:to>
      <xdr:col>19</xdr:col>
      <xdr:colOff>1662280</xdr:colOff>
      <xdr:row>0</xdr:row>
      <xdr:rowOff>900545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78D33B-CC20-428A-824A-54AF2D0973A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591" y="0"/>
          <a:ext cx="2424280" cy="90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FB039-224A-4D9B-9F93-EF56204D428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884714" cy="914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511630</xdr:colOff>
      <xdr:row>0</xdr:row>
      <xdr:rowOff>10885</xdr:rowOff>
    </xdr:from>
    <xdr:to>
      <xdr:col>20</xdr:col>
      <xdr:colOff>157164</xdr:colOff>
      <xdr:row>0</xdr:row>
      <xdr:rowOff>870856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9D279A-388F-4428-A9DD-C3C8E88C6B1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5630" y="10885"/>
          <a:ext cx="2617334" cy="859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DER%202025\0.RENDICION%20DE%20LA%20CUENTA%20CIA\3.Plan%20de%20Acci&#243;n%20por%20areas\Plan%20de%20accion%20proyectos%20de%20inversion%20%202025.xlsx" TargetMode="External"/><Relationship Id="rId1" Type="http://schemas.openxmlformats.org/officeDocument/2006/relationships/externalLinkPath" Target="Plan%20de%20accion%20proyectos%20de%20inversion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ACCION 2025 INDER"/>
      <sheetName val="MATRIZ PLAN INDICATIVO"/>
      <sheetName val="PPTO APROBADO 2025"/>
      <sheetName val="PROYECTOS 2025 FINAL"/>
      <sheetName val="PLAN ACCION 2025 INDER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AA19">
            <v>3578759792.6300001</v>
          </cell>
          <cell r="AG19">
            <v>5907844850.8299999</v>
          </cell>
          <cell r="AN19">
            <v>9486604643.4599991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EB12-89D1-4521-AF58-1DF69B310739}">
  <sheetPr>
    <pageSetUpPr fitToPage="1"/>
  </sheetPr>
  <dimension ref="A1:BG24"/>
  <sheetViews>
    <sheetView tabSelected="1" topLeftCell="AB11" zoomScaleNormal="100" workbookViewId="0">
      <selection activeCell="AK14" sqref="AK14"/>
    </sheetView>
  </sheetViews>
  <sheetFormatPr baseColWidth="10" defaultColWidth="11.42578125" defaultRowHeight="12" x14ac:dyDescent="0.2"/>
  <cols>
    <col min="1" max="1" width="9.140625" style="197" customWidth="1"/>
    <col min="2" max="2" width="10" style="197" customWidth="1"/>
    <col min="3" max="3" width="10.5703125" style="200" customWidth="1"/>
    <col min="4" max="4" width="11" style="199" customWidth="1"/>
    <col min="5" max="5" width="29.42578125" style="199" customWidth="1"/>
    <col min="6" max="6" width="8.42578125" style="200" customWidth="1"/>
    <col min="7" max="7" width="7.42578125" style="200" customWidth="1"/>
    <col min="8" max="8" width="9.5703125" style="200" customWidth="1"/>
    <col min="9" max="9" width="25.140625" style="200" customWidth="1"/>
    <col min="10" max="10" width="10.5703125" style="200" customWidth="1"/>
    <col min="11" max="11" width="8.85546875" style="200" customWidth="1"/>
    <col min="12" max="12" width="9.140625" style="200" customWidth="1"/>
    <col min="13" max="13" width="11.85546875" style="200" customWidth="1"/>
    <col min="14" max="14" width="23.85546875" style="200" customWidth="1"/>
    <col min="15" max="15" width="11.42578125" style="200" customWidth="1"/>
    <col min="16" max="16" width="10.42578125" style="199" customWidth="1"/>
    <col min="17" max="17" width="44.7109375" style="199" customWidth="1"/>
    <col min="18" max="18" width="11.42578125" style="197" customWidth="1"/>
    <col min="19" max="19" width="12.7109375" style="197" customWidth="1"/>
    <col min="20" max="20" width="11.28515625" style="200" customWidth="1"/>
    <col min="21" max="21" width="35.140625" style="200" customWidth="1"/>
    <col min="22" max="22" width="9.28515625" style="197" customWidth="1"/>
    <col min="23" max="23" width="9.7109375" style="197" customWidth="1"/>
    <col min="24" max="24" width="11.28515625" style="197" customWidth="1"/>
    <col min="25" max="25" width="10.5703125" style="197" customWidth="1"/>
    <col min="26" max="26" width="13.28515625" style="197" customWidth="1"/>
    <col min="27" max="27" width="13.28515625" style="202" customWidth="1"/>
    <col min="28" max="32" width="11.5703125" style="202" customWidth="1"/>
    <col min="33" max="33" width="14.5703125" style="202" bestFit="1" customWidth="1"/>
    <col min="34" max="34" width="14.28515625" style="197" customWidth="1"/>
    <col min="35" max="38" width="11.5703125" style="197" customWidth="1"/>
    <col min="39" max="39" width="39.28515625" style="200" customWidth="1"/>
    <col min="40" max="40" width="14.140625" style="198" bestFit="1" customWidth="1"/>
    <col min="41" max="41" width="11" style="199" customWidth="1"/>
    <col min="42" max="42" width="19" style="200" customWidth="1"/>
    <col min="43" max="43" width="10.42578125" style="197" customWidth="1"/>
    <col min="44" max="44" width="9" style="197" customWidth="1"/>
    <col min="45" max="45" width="23.7109375" style="280" customWidth="1"/>
    <col min="46" max="46" width="37.5703125" style="200" customWidth="1"/>
    <col min="47" max="47" width="11.42578125" style="199" customWidth="1"/>
    <col min="48" max="58" width="11.42578125" style="197" customWidth="1"/>
    <col min="59" max="59" width="11.42578125" style="200" customWidth="1"/>
    <col min="60" max="16384" width="11.42578125" style="199"/>
  </cols>
  <sheetData>
    <row r="1" spans="1:59" x14ac:dyDescent="0.2">
      <c r="C1" s="198"/>
      <c r="V1" s="201"/>
      <c r="W1" s="201"/>
      <c r="X1" s="201"/>
      <c r="AS1" s="197"/>
    </row>
    <row r="2" spans="1:59" x14ac:dyDescent="0.2">
      <c r="A2" s="203" t="s">
        <v>175</v>
      </c>
      <c r="B2" s="204" t="s">
        <v>176</v>
      </c>
      <c r="C2" s="204" t="s">
        <v>177</v>
      </c>
      <c r="D2" s="204" t="s">
        <v>178</v>
      </c>
      <c r="E2" s="204" t="s">
        <v>179</v>
      </c>
      <c r="F2" s="204" t="s">
        <v>180</v>
      </c>
      <c r="G2" s="204" t="s">
        <v>181</v>
      </c>
      <c r="H2" s="204" t="s">
        <v>182</v>
      </c>
      <c r="I2" s="204" t="s">
        <v>183</v>
      </c>
      <c r="J2" s="204" t="s">
        <v>184</v>
      </c>
      <c r="K2" s="204" t="s">
        <v>185</v>
      </c>
      <c r="L2" s="204" t="s">
        <v>186</v>
      </c>
      <c r="M2" s="204" t="s">
        <v>187</v>
      </c>
      <c r="N2" s="204" t="s">
        <v>188</v>
      </c>
      <c r="O2" s="204" t="s">
        <v>189</v>
      </c>
      <c r="P2" s="204" t="s">
        <v>190</v>
      </c>
      <c r="Q2" s="204" t="s">
        <v>191</v>
      </c>
      <c r="R2" s="205" t="s">
        <v>192</v>
      </c>
      <c r="S2" s="205" t="s">
        <v>193</v>
      </c>
      <c r="T2" s="205" t="s">
        <v>194</v>
      </c>
      <c r="U2" s="205" t="s">
        <v>195</v>
      </c>
      <c r="V2" s="205" t="s">
        <v>184</v>
      </c>
      <c r="W2" s="205" t="s">
        <v>196</v>
      </c>
      <c r="X2" s="205" t="s">
        <v>197</v>
      </c>
      <c r="Y2" s="206" t="s">
        <v>198</v>
      </c>
      <c r="Z2" s="205" t="s">
        <v>199</v>
      </c>
      <c r="AA2" s="207" t="s">
        <v>200</v>
      </c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8" t="s">
        <v>201</v>
      </c>
      <c r="AN2" s="209" t="s">
        <v>202</v>
      </c>
      <c r="AO2" s="208" t="s">
        <v>203</v>
      </c>
      <c r="AP2" s="208" t="s">
        <v>204</v>
      </c>
      <c r="AQ2" s="208" t="s">
        <v>205</v>
      </c>
      <c r="AR2" s="208" t="s">
        <v>206</v>
      </c>
      <c r="AS2" s="208" t="s">
        <v>207</v>
      </c>
      <c r="AT2" s="208" t="s">
        <v>208</v>
      </c>
      <c r="AU2" s="208" t="s">
        <v>209</v>
      </c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6" t="s">
        <v>210</v>
      </c>
    </row>
    <row r="3" spans="1:59" ht="38.25" customHeight="1" x14ac:dyDescent="0.2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5"/>
      <c r="S3" s="205"/>
      <c r="T3" s="205"/>
      <c r="U3" s="205"/>
      <c r="V3" s="205"/>
      <c r="W3" s="205"/>
      <c r="X3" s="205"/>
      <c r="Y3" s="206"/>
      <c r="Z3" s="205"/>
      <c r="AA3" s="210" t="s">
        <v>211</v>
      </c>
      <c r="AB3" s="210" t="s">
        <v>212</v>
      </c>
      <c r="AC3" s="210" t="s">
        <v>213</v>
      </c>
      <c r="AD3" s="210" t="s">
        <v>214</v>
      </c>
      <c r="AE3" s="210" t="s">
        <v>215</v>
      </c>
      <c r="AF3" s="210" t="s">
        <v>216</v>
      </c>
      <c r="AG3" s="210" t="s">
        <v>217</v>
      </c>
      <c r="AH3" s="211" t="s">
        <v>218</v>
      </c>
      <c r="AI3" s="211" t="s">
        <v>219</v>
      </c>
      <c r="AJ3" s="211" t="s">
        <v>220</v>
      </c>
      <c r="AK3" s="211" t="s">
        <v>221</v>
      </c>
      <c r="AL3" s="211" t="s">
        <v>222</v>
      </c>
      <c r="AM3" s="208"/>
      <c r="AN3" s="209"/>
      <c r="AO3" s="208"/>
      <c r="AP3" s="208"/>
      <c r="AQ3" s="208"/>
      <c r="AR3" s="208"/>
      <c r="AS3" s="208"/>
      <c r="AT3" s="208"/>
      <c r="AU3" s="212" t="s">
        <v>223</v>
      </c>
      <c r="AV3" s="212" t="s">
        <v>224</v>
      </c>
      <c r="AW3" s="212" t="s">
        <v>225</v>
      </c>
      <c r="AX3" s="212" t="s">
        <v>226</v>
      </c>
      <c r="AY3" s="212" t="s">
        <v>225</v>
      </c>
      <c r="AZ3" s="212" t="s">
        <v>227</v>
      </c>
      <c r="BA3" s="212" t="s">
        <v>227</v>
      </c>
      <c r="BB3" s="212" t="s">
        <v>226</v>
      </c>
      <c r="BC3" s="212" t="s">
        <v>228</v>
      </c>
      <c r="BD3" s="212" t="s">
        <v>229</v>
      </c>
      <c r="BE3" s="212" t="s">
        <v>230</v>
      </c>
      <c r="BF3" s="212" t="s">
        <v>231</v>
      </c>
      <c r="BG3" s="206"/>
    </row>
    <row r="4" spans="1:59" ht="84" x14ac:dyDescent="0.2">
      <c r="A4" s="213">
        <v>122</v>
      </c>
      <c r="B4" s="214" t="s">
        <v>232</v>
      </c>
      <c r="C4" s="215" t="s">
        <v>233</v>
      </c>
      <c r="D4" s="216" t="s">
        <v>234</v>
      </c>
      <c r="E4" s="217" t="s">
        <v>235</v>
      </c>
      <c r="F4" s="218">
        <v>2.75E-2</v>
      </c>
      <c r="G4" s="219">
        <v>2023</v>
      </c>
      <c r="H4" s="220" t="s">
        <v>236</v>
      </c>
      <c r="I4" s="221" t="s">
        <v>237</v>
      </c>
      <c r="J4" s="220" t="s">
        <v>238</v>
      </c>
      <c r="K4" s="219">
        <v>43</v>
      </c>
      <c r="L4" s="215" t="s">
        <v>239</v>
      </c>
      <c r="M4" s="214" t="s">
        <v>240</v>
      </c>
      <c r="N4" s="222" t="s">
        <v>241</v>
      </c>
      <c r="O4" s="214">
        <v>4301001</v>
      </c>
      <c r="P4" s="216" t="s">
        <v>242</v>
      </c>
      <c r="Q4" s="223" t="s">
        <v>243</v>
      </c>
      <c r="R4" s="214" t="s">
        <v>244</v>
      </c>
      <c r="S4" s="214">
        <v>430100100</v>
      </c>
      <c r="T4" s="215" t="s">
        <v>51</v>
      </c>
      <c r="U4" s="224" t="s">
        <v>245</v>
      </c>
      <c r="V4" s="225" t="s">
        <v>246</v>
      </c>
      <c r="W4" s="225" t="s">
        <v>247</v>
      </c>
      <c r="X4" s="225" t="s">
        <v>248</v>
      </c>
      <c r="Y4" s="226">
        <v>7924</v>
      </c>
      <c r="Z4" s="227">
        <f>SUM(AA4:AL4)</f>
        <v>792795850.36000001</v>
      </c>
      <c r="AA4" s="228">
        <v>299376441.66000003</v>
      </c>
      <c r="AB4" s="229">
        <v>0</v>
      </c>
      <c r="AC4" s="229">
        <v>0</v>
      </c>
      <c r="AD4" s="229">
        <v>0</v>
      </c>
      <c r="AE4" s="229">
        <v>0</v>
      </c>
      <c r="AF4" s="229">
        <v>0</v>
      </c>
      <c r="AG4" s="228">
        <v>493419408.69999999</v>
      </c>
      <c r="AH4" s="213">
        <v>0</v>
      </c>
      <c r="AI4" s="213">
        <v>0</v>
      </c>
      <c r="AJ4" s="213">
        <v>0</v>
      </c>
      <c r="AK4" s="213">
        <v>0</v>
      </c>
      <c r="AL4" s="213">
        <v>0</v>
      </c>
      <c r="AM4" s="230" t="s">
        <v>249</v>
      </c>
      <c r="AN4" s="231" t="s">
        <v>250</v>
      </c>
      <c r="AO4" s="232" t="s">
        <v>251</v>
      </c>
      <c r="AP4" s="233" t="s">
        <v>252</v>
      </c>
      <c r="AQ4" s="234" t="s">
        <v>253</v>
      </c>
      <c r="AR4" s="235">
        <v>7185</v>
      </c>
      <c r="AS4" s="236">
        <v>0</v>
      </c>
      <c r="AT4" s="233" t="s">
        <v>254</v>
      </c>
      <c r="AU4" s="224"/>
      <c r="AV4" s="234" t="s">
        <v>255</v>
      </c>
      <c r="AW4" s="234" t="s">
        <v>255</v>
      </c>
      <c r="AX4" s="234" t="s">
        <v>255</v>
      </c>
      <c r="AY4" s="234" t="s">
        <v>255</v>
      </c>
      <c r="AZ4" s="234" t="s">
        <v>255</v>
      </c>
      <c r="BA4" s="234" t="s">
        <v>255</v>
      </c>
      <c r="BB4" s="234" t="s">
        <v>255</v>
      </c>
      <c r="BC4" s="234" t="s">
        <v>255</v>
      </c>
      <c r="BD4" s="234" t="s">
        <v>255</v>
      </c>
      <c r="BE4" s="234" t="s">
        <v>255</v>
      </c>
      <c r="BF4" s="234" t="s">
        <v>255</v>
      </c>
      <c r="BG4" s="237" t="s">
        <v>150</v>
      </c>
    </row>
    <row r="5" spans="1:59" ht="120" x14ac:dyDescent="0.2">
      <c r="A5" s="213">
        <v>123</v>
      </c>
      <c r="B5" s="214" t="s">
        <v>232</v>
      </c>
      <c r="C5" s="215" t="s">
        <v>233</v>
      </c>
      <c r="D5" s="216" t="s">
        <v>234</v>
      </c>
      <c r="E5" s="217" t="s">
        <v>235</v>
      </c>
      <c r="F5" s="218">
        <v>2.75E-2</v>
      </c>
      <c r="G5" s="219">
        <v>2024</v>
      </c>
      <c r="H5" s="220" t="s">
        <v>236</v>
      </c>
      <c r="I5" s="221" t="s">
        <v>237</v>
      </c>
      <c r="J5" s="220" t="s">
        <v>238</v>
      </c>
      <c r="K5" s="219">
        <v>43</v>
      </c>
      <c r="L5" s="215" t="s">
        <v>239</v>
      </c>
      <c r="M5" s="214" t="s">
        <v>240</v>
      </c>
      <c r="N5" s="222" t="s">
        <v>241</v>
      </c>
      <c r="O5" s="214">
        <v>4301037</v>
      </c>
      <c r="P5" s="216" t="s">
        <v>256</v>
      </c>
      <c r="Q5" s="223" t="s">
        <v>257</v>
      </c>
      <c r="R5" s="214" t="s">
        <v>244</v>
      </c>
      <c r="S5" s="214">
        <v>430103700</v>
      </c>
      <c r="T5" s="215" t="s">
        <v>52</v>
      </c>
      <c r="U5" s="224" t="s">
        <v>258</v>
      </c>
      <c r="V5" s="238" t="s">
        <v>246</v>
      </c>
      <c r="W5" s="239" t="s">
        <v>247</v>
      </c>
      <c r="X5" s="239" t="s">
        <v>248</v>
      </c>
      <c r="Y5" s="240">
        <v>69099</v>
      </c>
      <c r="Z5" s="241">
        <f>SUM(AA5:AL12)</f>
        <v>4377047886.7399998</v>
      </c>
      <c r="AA5" s="228">
        <v>226821878.41999999</v>
      </c>
      <c r="AB5" s="229">
        <v>0</v>
      </c>
      <c r="AC5" s="229">
        <v>0</v>
      </c>
      <c r="AD5" s="229">
        <v>0</v>
      </c>
      <c r="AE5" s="229">
        <v>0</v>
      </c>
      <c r="AF5" s="229">
        <v>0</v>
      </c>
      <c r="AG5" s="228">
        <f>373838089.95-50000000</f>
        <v>323838089.94999999</v>
      </c>
      <c r="AH5" s="229">
        <v>0</v>
      </c>
      <c r="AI5" s="229">
        <v>0</v>
      </c>
      <c r="AJ5" s="229">
        <v>0</v>
      </c>
      <c r="AK5" s="229">
        <v>0</v>
      </c>
      <c r="AL5" s="229">
        <v>0</v>
      </c>
      <c r="AM5" s="242" t="s">
        <v>259</v>
      </c>
      <c r="AN5" s="231" t="s">
        <v>260</v>
      </c>
      <c r="AO5" s="232" t="s">
        <v>251</v>
      </c>
      <c r="AP5" s="231" t="s">
        <v>252</v>
      </c>
      <c r="AQ5" s="228" t="s">
        <v>253</v>
      </c>
      <c r="AR5" s="235">
        <v>52650</v>
      </c>
      <c r="AS5" s="236">
        <v>1732658298</v>
      </c>
      <c r="AT5" s="233" t="s">
        <v>261</v>
      </c>
      <c r="AU5" s="243"/>
      <c r="AV5" s="234" t="s">
        <v>255</v>
      </c>
      <c r="AW5" s="234" t="s">
        <v>255</v>
      </c>
      <c r="AX5" s="234" t="s">
        <v>255</v>
      </c>
      <c r="AY5" s="234" t="s">
        <v>255</v>
      </c>
      <c r="AZ5" s="234" t="s">
        <v>255</v>
      </c>
      <c r="BA5" s="234" t="s">
        <v>255</v>
      </c>
      <c r="BB5" s="234" t="s">
        <v>255</v>
      </c>
      <c r="BC5" s="234" t="s">
        <v>255</v>
      </c>
      <c r="BD5" s="234" t="s">
        <v>255</v>
      </c>
      <c r="BE5" s="234" t="s">
        <v>255</v>
      </c>
      <c r="BF5" s="234"/>
      <c r="BG5" s="237" t="s">
        <v>150</v>
      </c>
    </row>
    <row r="6" spans="1:59" ht="120" x14ac:dyDescent="0.2">
      <c r="A6" s="213">
        <v>123</v>
      </c>
      <c r="B6" s="214" t="s">
        <v>232</v>
      </c>
      <c r="C6" s="215" t="s">
        <v>233</v>
      </c>
      <c r="D6" s="216" t="s">
        <v>234</v>
      </c>
      <c r="E6" s="217" t="s">
        <v>235</v>
      </c>
      <c r="F6" s="218">
        <v>2.75E-2</v>
      </c>
      <c r="G6" s="219">
        <v>2024</v>
      </c>
      <c r="H6" s="220" t="s">
        <v>236</v>
      </c>
      <c r="I6" s="221" t="s">
        <v>237</v>
      </c>
      <c r="J6" s="220" t="s">
        <v>238</v>
      </c>
      <c r="K6" s="219">
        <v>43</v>
      </c>
      <c r="L6" s="215" t="s">
        <v>239</v>
      </c>
      <c r="M6" s="214" t="s">
        <v>240</v>
      </c>
      <c r="N6" s="222" t="s">
        <v>241</v>
      </c>
      <c r="O6" s="214">
        <v>4301037</v>
      </c>
      <c r="P6" s="216" t="s">
        <v>256</v>
      </c>
      <c r="Q6" s="223" t="s">
        <v>257</v>
      </c>
      <c r="R6" s="214" t="s">
        <v>244</v>
      </c>
      <c r="S6" s="214">
        <v>430103700</v>
      </c>
      <c r="T6" s="215" t="s">
        <v>52</v>
      </c>
      <c r="U6" s="224" t="s">
        <v>262</v>
      </c>
      <c r="V6" s="238" t="s">
        <v>246</v>
      </c>
      <c r="W6" s="244"/>
      <c r="X6" s="244"/>
      <c r="Y6" s="245"/>
      <c r="Z6" s="246"/>
      <c r="AA6" s="228">
        <v>0</v>
      </c>
      <c r="AB6" s="229">
        <v>0</v>
      </c>
      <c r="AC6" s="229">
        <v>0</v>
      </c>
      <c r="AD6" s="229">
        <v>0</v>
      </c>
      <c r="AE6" s="229">
        <v>0</v>
      </c>
      <c r="AF6" s="229">
        <v>0</v>
      </c>
      <c r="AG6" s="228">
        <v>50000000</v>
      </c>
      <c r="AH6" s="229">
        <v>0</v>
      </c>
      <c r="AI6" s="229">
        <v>0</v>
      </c>
      <c r="AJ6" s="229">
        <v>0</v>
      </c>
      <c r="AK6" s="229">
        <v>0</v>
      </c>
      <c r="AL6" s="229">
        <v>0</v>
      </c>
      <c r="AM6" s="242" t="s">
        <v>263</v>
      </c>
      <c r="AN6" s="231" t="s">
        <v>250</v>
      </c>
      <c r="AO6" s="232" t="s">
        <v>251</v>
      </c>
      <c r="AP6" s="231" t="s">
        <v>252</v>
      </c>
      <c r="AQ6" s="228" t="s">
        <v>253</v>
      </c>
      <c r="AR6" s="235"/>
      <c r="AS6" s="236">
        <v>0</v>
      </c>
      <c r="AT6" s="233" t="s">
        <v>264</v>
      </c>
      <c r="AU6" s="243"/>
      <c r="AV6" s="234"/>
      <c r="AW6" s="234" t="s">
        <v>255</v>
      </c>
      <c r="AX6" s="234" t="s">
        <v>255</v>
      </c>
      <c r="AY6" s="234" t="s">
        <v>255</v>
      </c>
      <c r="AZ6" s="234" t="s">
        <v>255</v>
      </c>
      <c r="BA6" s="234" t="s">
        <v>255</v>
      </c>
      <c r="BB6" s="234" t="s">
        <v>255</v>
      </c>
      <c r="BC6" s="234" t="s">
        <v>255</v>
      </c>
      <c r="BD6" s="234" t="s">
        <v>255</v>
      </c>
      <c r="BE6" s="234" t="s">
        <v>255</v>
      </c>
      <c r="BF6" s="234" t="s">
        <v>255</v>
      </c>
      <c r="BG6" s="237" t="s">
        <v>150</v>
      </c>
    </row>
    <row r="7" spans="1:59" ht="120" x14ac:dyDescent="0.2">
      <c r="A7" s="213">
        <v>123</v>
      </c>
      <c r="B7" s="214" t="s">
        <v>232</v>
      </c>
      <c r="C7" s="215" t="s">
        <v>233</v>
      </c>
      <c r="D7" s="216" t="s">
        <v>234</v>
      </c>
      <c r="E7" s="217" t="s">
        <v>235</v>
      </c>
      <c r="F7" s="218">
        <v>2.75E-2</v>
      </c>
      <c r="G7" s="219">
        <v>2024</v>
      </c>
      <c r="H7" s="220" t="s">
        <v>236</v>
      </c>
      <c r="I7" s="221" t="s">
        <v>237</v>
      </c>
      <c r="J7" s="220" t="s">
        <v>238</v>
      </c>
      <c r="K7" s="219">
        <v>43</v>
      </c>
      <c r="L7" s="215" t="s">
        <v>239</v>
      </c>
      <c r="M7" s="214" t="s">
        <v>240</v>
      </c>
      <c r="N7" s="222" t="s">
        <v>241</v>
      </c>
      <c r="O7" s="214">
        <v>4301037</v>
      </c>
      <c r="P7" s="216" t="s">
        <v>256</v>
      </c>
      <c r="Q7" s="223" t="s">
        <v>257</v>
      </c>
      <c r="R7" s="214" t="s">
        <v>244</v>
      </c>
      <c r="S7" s="214">
        <v>430103700</v>
      </c>
      <c r="T7" s="215" t="s">
        <v>52</v>
      </c>
      <c r="U7" s="224" t="s">
        <v>258</v>
      </c>
      <c r="V7" s="238" t="s">
        <v>246</v>
      </c>
      <c r="W7" s="244"/>
      <c r="X7" s="244"/>
      <c r="Y7" s="245"/>
      <c r="Z7" s="246"/>
      <c r="AA7" s="228">
        <v>239977545.91</v>
      </c>
      <c r="AB7" s="229">
        <v>0</v>
      </c>
      <c r="AC7" s="229">
        <v>0</v>
      </c>
      <c r="AD7" s="229">
        <v>0</v>
      </c>
      <c r="AE7" s="229">
        <v>0</v>
      </c>
      <c r="AF7" s="229">
        <v>0</v>
      </c>
      <c r="AG7" s="228">
        <v>395520696.76999998</v>
      </c>
      <c r="AH7" s="213">
        <v>0</v>
      </c>
      <c r="AI7" s="213">
        <v>0</v>
      </c>
      <c r="AJ7" s="213">
        <v>0</v>
      </c>
      <c r="AK7" s="213">
        <v>0</v>
      </c>
      <c r="AL7" s="213">
        <v>0</v>
      </c>
      <c r="AM7" s="242" t="s">
        <v>265</v>
      </c>
      <c r="AN7" s="231" t="s">
        <v>266</v>
      </c>
      <c r="AO7" s="232" t="s">
        <v>251</v>
      </c>
      <c r="AP7" s="231" t="s">
        <v>267</v>
      </c>
      <c r="AQ7" s="228" t="s">
        <v>268</v>
      </c>
      <c r="AR7" s="235">
        <v>1585</v>
      </c>
      <c r="AS7" s="236">
        <v>165384000</v>
      </c>
      <c r="AT7" s="233" t="s">
        <v>269</v>
      </c>
      <c r="AU7" s="243"/>
      <c r="AV7" s="234"/>
      <c r="AW7" s="234" t="s">
        <v>255</v>
      </c>
      <c r="AX7" s="234" t="s">
        <v>255</v>
      </c>
      <c r="AY7" s="234" t="s">
        <v>255</v>
      </c>
      <c r="AZ7" s="234"/>
      <c r="BA7" s="234"/>
      <c r="BB7" s="234"/>
      <c r="BC7" s="234"/>
      <c r="BD7" s="234"/>
      <c r="BE7" s="234"/>
      <c r="BF7" s="234"/>
      <c r="BG7" s="237" t="s">
        <v>150</v>
      </c>
    </row>
    <row r="8" spans="1:59" ht="120" x14ac:dyDescent="0.2">
      <c r="A8" s="213">
        <v>123</v>
      </c>
      <c r="B8" s="214" t="s">
        <v>232</v>
      </c>
      <c r="C8" s="215" t="s">
        <v>233</v>
      </c>
      <c r="D8" s="216" t="s">
        <v>234</v>
      </c>
      <c r="E8" s="217" t="s">
        <v>235</v>
      </c>
      <c r="F8" s="218">
        <v>2.75E-2</v>
      </c>
      <c r="G8" s="219">
        <v>2024</v>
      </c>
      <c r="H8" s="220" t="s">
        <v>236</v>
      </c>
      <c r="I8" s="221" t="s">
        <v>237</v>
      </c>
      <c r="J8" s="220" t="s">
        <v>238</v>
      </c>
      <c r="K8" s="219">
        <v>43</v>
      </c>
      <c r="L8" s="215" t="s">
        <v>239</v>
      </c>
      <c r="M8" s="214" t="s">
        <v>240</v>
      </c>
      <c r="N8" s="222" t="s">
        <v>241</v>
      </c>
      <c r="O8" s="214">
        <v>4301037</v>
      </c>
      <c r="P8" s="216" t="s">
        <v>256</v>
      </c>
      <c r="Q8" s="223" t="s">
        <v>257</v>
      </c>
      <c r="R8" s="214" t="s">
        <v>244</v>
      </c>
      <c r="S8" s="214">
        <v>430103700</v>
      </c>
      <c r="T8" s="215" t="s">
        <v>52</v>
      </c>
      <c r="U8" s="224" t="s">
        <v>258</v>
      </c>
      <c r="V8" s="238" t="s">
        <v>246</v>
      </c>
      <c r="W8" s="244"/>
      <c r="X8" s="244"/>
      <c r="Y8" s="245"/>
      <c r="Z8" s="246"/>
      <c r="AA8" s="228">
        <f>538236643.57</f>
        <v>538236643.57000005</v>
      </c>
      <c r="AB8" s="229">
        <v>0</v>
      </c>
      <c r="AC8" s="229">
        <v>0</v>
      </c>
      <c r="AD8" s="229">
        <v>0</v>
      </c>
      <c r="AE8" s="229">
        <v>0</v>
      </c>
      <c r="AF8" s="229">
        <v>0</v>
      </c>
      <c r="AG8" s="228">
        <f>887098547.01</f>
        <v>887098547.00999999</v>
      </c>
      <c r="AH8" s="213">
        <v>0</v>
      </c>
      <c r="AI8" s="213">
        <v>0</v>
      </c>
      <c r="AJ8" s="213">
        <v>0</v>
      </c>
      <c r="AK8" s="213">
        <v>0</v>
      </c>
      <c r="AL8" s="213">
        <v>0</v>
      </c>
      <c r="AM8" s="230" t="s">
        <v>270</v>
      </c>
      <c r="AN8" s="231" t="s">
        <v>271</v>
      </c>
      <c r="AO8" s="232" t="s">
        <v>251</v>
      </c>
      <c r="AP8" s="233" t="s">
        <v>252</v>
      </c>
      <c r="AQ8" s="234" t="s">
        <v>253</v>
      </c>
      <c r="AR8" s="235">
        <v>6268</v>
      </c>
      <c r="AS8" s="236">
        <v>1149168983.04</v>
      </c>
      <c r="AT8" s="233" t="s">
        <v>272</v>
      </c>
      <c r="AU8" s="243"/>
      <c r="AV8" s="234"/>
      <c r="AW8" s="234" t="s">
        <v>255</v>
      </c>
      <c r="AX8" s="234" t="s">
        <v>255</v>
      </c>
      <c r="AY8" s="234" t="s">
        <v>255</v>
      </c>
      <c r="AZ8" s="234" t="s">
        <v>255</v>
      </c>
      <c r="BA8" s="234" t="s">
        <v>255</v>
      </c>
      <c r="BB8" s="234" t="s">
        <v>255</v>
      </c>
      <c r="BC8" s="234" t="s">
        <v>255</v>
      </c>
      <c r="BD8" s="234" t="s">
        <v>255</v>
      </c>
      <c r="BE8" s="234" t="s">
        <v>255</v>
      </c>
      <c r="BF8" s="234" t="s">
        <v>255</v>
      </c>
      <c r="BG8" s="237" t="s">
        <v>150</v>
      </c>
    </row>
    <row r="9" spans="1:59" s="247" customFormat="1" ht="120" x14ac:dyDescent="0.2">
      <c r="A9" s="213">
        <v>123</v>
      </c>
      <c r="B9" s="214" t="s">
        <v>232</v>
      </c>
      <c r="C9" s="215" t="s">
        <v>233</v>
      </c>
      <c r="D9" s="216" t="s">
        <v>234</v>
      </c>
      <c r="E9" s="217" t="s">
        <v>235</v>
      </c>
      <c r="F9" s="218">
        <v>2.75E-2</v>
      </c>
      <c r="G9" s="219">
        <v>2024</v>
      </c>
      <c r="H9" s="220" t="s">
        <v>236</v>
      </c>
      <c r="I9" s="221" t="s">
        <v>237</v>
      </c>
      <c r="J9" s="220" t="s">
        <v>238</v>
      </c>
      <c r="K9" s="219">
        <v>43</v>
      </c>
      <c r="L9" s="215" t="s">
        <v>239</v>
      </c>
      <c r="M9" s="214" t="s">
        <v>240</v>
      </c>
      <c r="N9" s="222" t="s">
        <v>241</v>
      </c>
      <c r="O9" s="214">
        <v>4301037</v>
      </c>
      <c r="P9" s="216" t="s">
        <v>256</v>
      </c>
      <c r="Q9" s="223" t="s">
        <v>257</v>
      </c>
      <c r="R9" s="214" t="s">
        <v>244</v>
      </c>
      <c r="S9" s="214">
        <v>430103700</v>
      </c>
      <c r="T9" s="215" t="s">
        <v>52</v>
      </c>
      <c r="U9" s="224" t="s">
        <v>258</v>
      </c>
      <c r="V9" s="238" t="s">
        <v>246</v>
      </c>
      <c r="W9" s="244"/>
      <c r="X9" s="244"/>
      <c r="Y9" s="245"/>
      <c r="Z9" s="246"/>
      <c r="AA9" s="228">
        <v>86808906.540000007</v>
      </c>
      <c r="AB9" s="229">
        <v>0</v>
      </c>
      <c r="AC9" s="229">
        <v>0</v>
      </c>
      <c r="AD9" s="229">
        <v>0</v>
      </c>
      <c r="AE9" s="229">
        <v>0</v>
      </c>
      <c r="AF9" s="229">
        <v>0</v>
      </c>
      <c r="AG9" s="228">
        <v>143074715.88999999</v>
      </c>
      <c r="AH9" s="213">
        <v>0</v>
      </c>
      <c r="AI9" s="213">
        <v>0</v>
      </c>
      <c r="AJ9" s="213">
        <v>0</v>
      </c>
      <c r="AK9" s="213">
        <v>0</v>
      </c>
      <c r="AL9" s="213">
        <v>0</v>
      </c>
      <c r="AM9" s="230" t="s">
        <v>273</v>
      </c>
      <c r="AN9" s="231" t="s">
        <v>250</v>
      </c>
      <c r="AO9" s="232" t="s">
        <v>251</v>
      </c>
      <c r="AP9" s="233" t="s">
        <v>252</v>
      </c>
      <c r="AQ9" s="234" t="s">
        <v>253</v>
      </c>
      <c r="AR9" s="235">
        <v>400</v>
      </c>
      <c r="AS9" s="236">
        <v>0</v>
      </c>
      <c r="AT9" s="231" t="s">
        <v>274</v>
      </c>
      <c r="AU9" s="243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7" t="s">
        <v>150</v>
      </c>
    </row>
    <row r="10" spans="1:59" s="247" customFormat="1" ht="120" x14ac:dyDescent="0.2">
      <c r="A10" s="213">
        <v>123</v>
      </c>
      <c r="B10" s="214" t="s">
        <v>232</v>
      </c>
      <c r="C10" s="215" t="s">
        <v>233</v>
      </c>
      <c r="D10" s="216" t="s">
        <v>234</v>
      </c>
      <c r="E10" s="217" t="s">
        <v>235</v>
      </c>
      <c r="F10" s="218">
        <v>2.75E-2</v>
      </c>
      <c r="G10" s="219">
        <v>2024</v>
      </c>
      <c r="H10" s="220" t="s">
        <v>236</v>
      </c>
      <c r="I10" s="221" t="s">
        <v>237</v>
      </c>
      <c r="J10" s="220" t="s">
        <v>238</v>
      </c>
      <c r="K10" s="219">
        <v>43</v>
      </c>
      <c r="L10" s="215" t="s">
        <v>239</v>
      </c>
      <c r="M10" s="214" t="s">
        <v>240</v>
      </c>
      <c r="N10" s="222" t="s">
        <v>241</v>
      </c>
      <c r="O10" s="214">
        <v>4301037</v>
      </c>
      <c r="P10" s="216" t="s">
        <v>256</v>
      </c>
      <c r="Q10" s="223" t="s">
        <v>257</v>
      </c>
      <c r="R10" s="214" t="s">
        <v>244</v>
      </c>
      <c r="S10" s="214">
        <v>430103700</v>
      </c>
      <c r="T10" s="215" t="s">
        <v>52</v>
      </c>
      <c r="U10" s="224" t="s">
        <v>258</v>
      </c>
      <c r="V10" s="238" t="s">
        <v>246</v>
      </c>
      <c r="W10" s="244"/>
      <c r="X10" s="244"/>
      <c r="Y10" s="245"/>
      <c r="Z10" s="246"/>
      <c r="AA10" s="228">
        <v>65106679.899999999</v>
      </c>
      <c r="AB10" s="229">
        <v>0</v>
      </c>
      <c r="AC10" s="229">
        <v>0</v>
      </c>
      <c r="AD10" s="229">
        <v>0</v>
      </c>
      <c r="AE10" s="229">
        <v>0</v>
      </c>
      <c r="AF10" s="229">
        <v>0</v>
      </c>
      <c r="AG10" s="228">
        <v>107306036.91</v>
      </c>
      <c r="AH10" s="213">
        <v>0</v>
      </c>
      <c r="AI10" s="213">
        <v>0</v>
      </c>
      <c r="AJ10" s="213">
        <v>0</v>
      </c>
      <c r="AK10" s="213">
        <v>0</v>
      </c>
      <c r="AL10" s="213">
        <v>0</v>
      </c>
      <c r="AM10" s="230" t="s">
        <v>275</v>
      </c>
      <c r="AN10" s="231" t="s">
        <v>250</v>
      </c>
      <c r="AO10" s="232" t="s">
        <v>251</v>
      </c>
      <c r="AP10" s="233" t="s">
        <v>252</v>
      </c>
      <c r="AQ10" s="234" t="s">
        <v>253</v>
      </c>
      <c r="AR10" s="235">
        <v>4000</v>
      </c>
      <c r="AS10" s="236">
        <v>0</v>
      </c>
      <c r="AT10" s="233" t="s">
        <v>276</v>
      </c>
      <c r="AU10" s="243"/>
      <c r="AV10" s="234"/>
      <c r="AW10" s="234" t="s">
        <v>255</v>
      </c>
      <c r="AX10" s="234" t="s">
        <v>255</v>
      </c>
      <c r="AY10" s="234" t="s">
        <v>255</v>
      </c>
      <c r="AZ10" s="234" t="s">
        <v>255</v>
      </c>
      <c r="BA10" s="234" t="s">
        <v>255</v>
      </c>
      <c r="BB10" s="234" t="s">
        <v>255</v>
      </c>
      <c r="BC10" s="234" t="s">
        <v>255</v>
      </c>
      <c r="BD10" s="234" t="s">
        <v>255</v>
      </c>
      <c r="BE10" s="234" t="s">
        <v>255</v>
      </c>
      <c r="BF10" s="234" t="s">
        <v>255</v>
      </c>
      <c r="BG10" s="237" t="s">
        <v>150</v>
      </c>
    </row>
    <row r="11" spans="1:59" ht="120" x14ac:dyDescent="0.2">
      <c r="A11" s="213">
        <v>123</v>
      </c>
      <c r="B11" s="214" t="s">
        <v>232</v>
      </c>
      <c r="C11" s="215" t="s">
        <v>233</v>
      </c>
      <c r="D11" s="216" t="s">
        <v>234</v>
      </c>
      <c r="E11" s="217" t="s">
        <v>235</v>
      </c>
      <c r="F11" s="218">
        <v>2.75E-2</v>
      </c>
      <c r="G11" s="219">
        <v>2024</v>
      </c>
      <c r="H11" s="220" t="s">
        <v>236</v>
      </c>
      <c r="I11" s="221" t="s">
        <v>237</v>
      </c>
      <c r="J11" s="220" t="s">
        <v>238</v>
      </c>
      <c r="K11" s="219">
        <v>43</v>
      </c>
      <c r="L11" s="215" t="s">
        <v>239</v>
      </c>
      <c r="M11" s="214" t="s">
        <v>240</v>
      </c>
      <c r="N11" s="222" t="s">
        <v>241</v>
      </c>
      <c r="O11" s="214">
        <v>4301037</v>
      </c>
      <c r="P11" s="216" t="s">
        <v>256</v>
      </c>
      <c r="Q11" s="223" t="s">
        <v>257</v>
      </c>
      <c r="R11" s="214" t="s">
        <v>244</v>
      </c>
      <c r="S11" s="214">
        <v>430103700</v>
      </c>
      <c r="T11" s="215" t="s">
        <v>52</v>
      </c>
      <c r="U11" s="224" t="s">
        <v>258</v>
      </c>
      <c r="V11" s="238" t="s">
        <v>246</v>
      </c>
      <c r="W11" s="244"/>
      <c r="X11" s="244"/>
      <c r="Y11" s="245"/>
      <c r="Z11" s="246"/>
      <c r="AA11" s="228">
        <v>379788966.11000001</v>
      </c>
      <c r="AB11" s="229">
        <v>0</v>
      </c>
      <c r="AC11" s="229">
        <v>0</v>
      </c>
      <c r="AD11" s="229">
        <v>0</v>
      </c>
      <c r="AE11" s="229">
        <v>0</v>
      </c>
      <c r="AF11" s="229">
        <v>0</v>
      </c>
      <c r="AG11" s="228">
        <v>625951882</v>
      </c>
      <c r="AH11" s="213">
        <v>0</v>
      </c>
      <c r="AI11" s="213">
        <v>0</v>
      </c>
      <c r="AJ11" s="213">
        <v>0</v>
      </c>
      <c r="AK11" s="213">
        <v>0</v>
      </c>
      <c r="AL11" s="213">
        <v>0</v>
      </c>
      <c r="AM11" s="230" t="s">
        <v>277</v>
      </c>
      <c r="AN11" s="231" t="s">
        <v>278</v>
      </c>
      <c r="AO11" s="232" t="s">
        <v>251</v>
      </c>
      <c r="AP11" s="233" t="s">
        <v>252</v>
      </c>
      <c r="AQ11" s="234" t="s">
        <v>253</v>
      </c>
      <c r="AR11" s="235">
        <v>6448</v>
      </c>
      <c r="AS11" s="236">
        <v>827796149.03999996</v>
      </c>
      <c r="AT11" s="233" t="s">
        <v>279</v>
      </c>
      <c r="AU11" s="243"/>
      <c r="AV11" s="234"/>
      <c r="AW11" s="234" t="s">
        <v>255</v>
      </c>
      <c r="AX11" s="234" t="s">
        <v>255</v>
      </c>
      <c r="AY11" s="234" t="s">
        <v>255</v>
      </c>
      <c r="AZ11" s="234" t="s">
        <v>255</v>
      </c>
      <c r="BA11" s="234"/>
      <c r="BB11" s="234"/>
      <c r="BC11" s="234"/>
      <c r="BD11" s="234"/>
      <c r="BE11" s="234"/>
      <c r="BF11" s="234"/>
      <c r="BG11" s="237" t="s">
        <v>150</v>
      </c>
    </row>
    <row r="12" spans="1:59" ht="168" x14ac:dyDescent="0.2">
      <c r="A12" s="213">
        <v>123</v>
      </c>
      <c r="B12" s="214" t="s">
        <v>232</v>
      </c>
      <c r="C12" s="215" t="s">
        <v>233</v>
      </c>
      <c r="D12" s="216" t="s">
        <v>234</v>
      </c>
      <c r="E12" s="217" t="s">
        <v>235</v>
      </c>
      <c r="F12" s="218">
        <v>2.75E-2</v>
      </c>
      <c r="G12" s="219">
        <v>2024</v>
      </c>
      <c r="H12" s="220" t="s">
        <v>236</v>
      </c>
      <c r="I12" s="221" t="s">
        <v>237</v>
      </c>
      <c r="J12" s="220" t="s">
        <v>238</v>
      </c>
      <c r="K12" s="219">
        <v>43</v>
      </c>
      <c r="L12" s="215" t="s">
        <v>239</v>
      </c>
      <c r="M12" s="214" t="s">
        <v>240</v>
      </c>
      <c r="N12" s="222" t="s">
        <v>241</v>
      </c>
      <c r="O12" s="214">
        <v>4301037</v>
      </c>
      <c r="P12" s="216" t="s">
        <v>256</v>
      </c>
      <c r="Q12" s="223" t="s">
        <v>257</v>
      </c>
      <c r="R12" s="214" t="s">
        <v>244</v>
      </c>
      <c r="S12" s="214">
        <v>430103700</v>
      </c>
      <c r="T12" s="215" t="s">
        <v>52</v>
      </c>
      <c r="U12" s="224" t="s">
        <v>262</v>
      </c>
      <c r="V12" s="238" t="s">
        <v>246</v>
      </c>
      <c r="W12" s="248"/>
      <c r="X12" s="248"/>
      <c r="Y12" s="249"/>
      <c r="Z12" s="250"/>
      <c r="AA12" s="228">
        <v>116125020.47</v>
      </c>
      <c r="AB12" s="229">
        <v>0</v>
      </c>
      <c r="AC12" s="229"/>
      <c r="AD12" s="229">
        <v>0</v>
      </c>
      <c r="AE12" s="229">
        <v>0</v>
      </c>
      <c r="AF12" s="229">
        <v>0</v>
      </c>
      <c r="AG12" s="228">
        <v>191392277.28999999</v>
      </c>
      <c r="AH12" s="213">
        <v>0</v>
      </c>
      <c r="AI12" s="213">
        <v>0</v>
      </c>
      <c r="AJ12" s="213">
        <v>0</v>
      </c>
      <c r="AK12" s="213">
        <v>0</v>
      </c>
      <c r="AL12" s="213">
        <v>0</v>
      </c>
      <c r="AM12" s="230" t="s">
        <v>280</v>
      </c>
      <c r="AN12" s="231" t="s">
        <v>250</v>
      </c>
      <c r="AO12" s="232" t="s">
        <v>251</v>
      </c>
      <c r="AP12" s="233" t="s">
        <v>252</v>
      </c>
      <c r="AQ12" s="234" t="s">
        <v>253</v>
      </c>
      <c r="AR12" s="235">
        <v>3200</v>
      </c>
      <c r="AS12" s="236">
        <v>0</v>
      </c>
      <c r="AT12" s="233" t="s">
        <v>281</v>
      </c>
      <c r="AU12" s="243"/>
      <c r="AV12" s="234" t="s">
        <v>255</v>
      </c>
      <c r="AW12" s="234" t="s">
        <v>255</v>
      </c>
      <c r="AX12" s="234" t="s">
        <v>255</v>
      </c>
      <c r="AY12" s="234" t="s">
        <v>255</v>
      </c>
      <c r="AZ12" s="234" t="s">
        <v>255</v>
      </c>
      <c r="BA12" s="234" t="s">
        <v>255</v>
      </c>
      <c r="BB12" s="234" t="s">
        <v>255</v>
      </c>
      <c r="BC12" s="234" t="s">
        <v>255</v>
      </c>
      <c r="BD12" s="234" t="s">
        <v>255</v>
      </c>
      <c r="BE12" s="234" t="s">
        <v>255</v>
      </c>
      <c r="BF12" s="234" t="s">
        <v>255</v>
      </c>
      <c r="BG12" s="237" t="s">
        <v>150</v>
      </c>
    </row>
    <row r="13" spans="1:59" ht="108" x14ac:dyDescent="0.2">
      <c r="A13" s="213">
        <v>124</v>
      </c>
      <c r="B13" s="214" t="s">
        <v>232</v>
      </c>
      <c r="C13" s="215" t="s">
        <v>233</v>
      </c>
      <c r="D13" s="216" t="s">
        <v>282</v>
      </c>
      <c r="E13" s="217" t="s">
        <v>283</v>
      </c>
      <c r="F13" s="218">
        <v>3.0999999999999999E-3</v>
      </c>
      <c r="G13" s="219">
        <v>2023</v>
      </c>
      <c r="H13" s="220" t="s">
        <v>236</v>
      </c>
      <c r="I13" s="221" t="s">
        <v>284</v>
      </c>
      <c r="J13" s="220" t="s">
        <v>238</v>
      </c>
      <c r="K13" s="219">
        <v>43</v>
      </c>
      <c r="L13" s="215" t="s">
        <v>239</v>
      </c>
      <c r="M13" s="214" t="s">
        <v>240</v>
      </c>
      <c r="N13" s="222" t="s">
        <v>241</v>
      </c>
      <c r="O13" s="214">
        <v>4301007</v>
      </c>
      <c r="P13" s="216" t="s">
        <v>285</v>
      </c>
      <c r="Q13" s="223" t="s">
        <v>286</v>
      </c>
      <c r="R13" s="214" t="s">
        <v>287</v>
      </c>
      <c r="S13" s="214">
        <v>430100700</v>
      </c>
      <c r="T13" s="215" t="s">
        <v>53</v>
      </c>
      <c r="U13" s="224" t="s">
        <v>288</v>
      </c>
      <c r="V13" s="251" t="s">
        <v>246</v>
      </c>
      <c r="W13" s="251" t="s">
        <v>247</v>
      </c>
      <c r="X13" s="251" t="s">
        <v>248</v>
      </c>
      <c r="Y13" s="252">
        <v>2990</v>
      </c>
      <c r="Z13" s="253">
        <f>SUM(AA13:AL13)</f>
        <v>846960000</v>
      </c>
      <c r="AA13" s="228">
        <v>319829967.47000003</v>
      </c>
      <c r="AB13" s="229">
        <v>0</v>
      </c>
      <c r="AC13" s="229">
        <v>0</v>
      </c>
      <c r="AD13" s="229">
        <v>0</v>
      </c>
      <c r="AE13" s="229">
        <v>0</v>
      </c>
      <c r="AF13" s="229">
        <v>0</v>
      </c>
      <c r="AG13" s="228">
        <v>527130032.52999997</v>
      </c>
      <c r="AH13" s="213">
        <v>0</v>
      </c>
      <c r="AI13" s="213">
        <v>0</v>
      </c>
      <c r="AJ13" s="213">
        <v>0</v>
      </c>
      <c r="AK13" s="213">
        <v>0</v>
      </c>
      <c r="AL13" s="213">
        <v>0</v>
      </c>
      <c r="AM13" s="230" t="s">
        <v>289</v>
      </c>
      <c r="AN13" s="231" t="s">
        <v>290</v>
      </c>
      <c r="AO13" s="232" t="s">
        <v>251</v>
      </c>
      <c r="AP13" s="233" t="s">
        <v>252</v>
      </c>
      <c r="AQ13" s="234" t="s">
        <v>253</v>
      </c>
      <c r="AR13" s="235">
        <v>3000</v>
      </c>
      <c r="AS13" s="236">
        <v>568182355</v>
      </c>
      <c r="AT13" s="233" t="s">
        <v>291</v>
      </c>
      <c r="AU13" s="243"/>
      <c r="AV13" s="234" t="s">
        <v>255</v>
      </c>
      <c r="AW13" s="234" t="s">
        <v>255</v>
      </c>
      <c r="AX13" s="234" t="s">
        <v>255</v>
      </c>
      <c r="AY13" s="234" t="s">
        <v>255</v>
      </c>
      <c r="AZ13" s="234" t="s">
        <v>255</v>
      </c>
      <c r="BA13" s="234" t="s">
        <v>255</v>
      </c>
      <c r="BB13" s="234" t="s">
        <v>255</v>
      </c>
      <c r="BC13" s="234" t="s">
        <v>255</v>
      </c>
      <c r="BD13" s="234" t="s">
        <v>255</v>
      </c>
      <c r="BE13" s="234" t="s">
        <v>255</v>
      </c>
      <c r="BF13" s="234" t="s">
        <v>255</v>
      </c>
      <c r="BG13" s="237" t="s">
        <v>150</v>
      </c>
    </row>
    <row r="14" spans="1:59" ht="108" x14ac:dyDescent="0.2">
      <c r="A14" s="213">
        <v>125</v>
      </c>
      <c r="B14" s="214" t="s">
        <v>232</v>
      </c>
      <c r="C14" s="215" t="s">
        <v>233</v>
      </c>
      <c r="D14" s="216" t="s">
        <v>292</v>
      </c>
      <c r="E14" s="217" t="s">
        <v>293</v>
      </c>
      <c r="F14" s="218">
        <v>3.0999999999999999E-3</v>
      </c>
      <c r="G14" s="219">
        <v>2023</v>
      </c>
      <c r="H14" s="220" t="s">
        <v>236</v>
      </c>
      <c r="I14" s="254" t="s">
        <v>294</v>
      </c>
      <c r="J14" s="220" t="s">
        <v>238</v>
      </c>
      <c r="K14" s="219">
        <v>43</v>
      </c>
      <c r="L14" s="215" t="s">
        <v>239</v>
      </c>
      <c r="M14" s="213" t="s">
        <v>295</v>
      </c>
      <c r="N14" s="215" t="s">
        <v>296</v>
      </c>
      <c r="O14" s="214">
        <v>4302001</v>
      </c>
      <c r="P14" s="216" t="s">
        <v>297</v>
      </c>
      <c r="Q14" s="223" t="s">
        <v>298</v>
      </c>
      <c r="R14" s="214" t="s">
        <v>299</v>
      </c>
      <c r="S14" s="214" t="s">
        <v>300</v>
      </c>
      <c r="T14" s="215" t="s">
        <v>54</v>
      </c>
      <c r="U14" s="224" t="s">
        <v>301</v>
      </c>
      <c r="V14" s="255" t="s">
        <v>246</v>
      </c>
      <c r="W14" s="255" t="s">
        <v>247</v>
      </c>
      <c r="X14" s="255" t="s">
        <v>248</v>
      </c>
      <c r="Y14" s="256">
        <v>2344</v>
      </c>
      <c r="Z14" s="257">
        <f>SUM(AA14:AL14)</f>
        <v>1626163200</v>
      </c>
      <c r="AA14" s="228">
        <v>614073537.53999996</v>
      </c>
      <c r="AB14" s="229">
        <v>0</v>
      </c>
      <c r="AC14" s="229">
        <v>0</v>
      </c>
      <c r="AD14" s="229">
        <v>0</v>
      </c>
      <c r="AE14" s="229">
        <v>0</v>
      </c>
      <c r="AF14" s="229">
        <v>0</v>
      </c>
      <c r="AG14" s="228">
        <v>1012089662.46</v>
      </c>
      <c r="AH14" s="213">
        <v>0</v>
      </c>
      <c r="AI14" s="213">
        <v>0</v>
      </c>
      <c r="AJ14" s="213">
        <v>0</v>
      </c>
      <c r="AK14" s="213">
        <v>0</v>
      </c>
      <c r="AL14" s="213">
        <v>0</v>
      </c>
      <c r="AM14" s="230" t="s">
        <v>302</v>
      </c>
      <c r="AN14" s="233" t="s">
        <v>303</v>
      </c>
      <c r="AO14" s="232" t="s">
        <v>251</v>
      </c>
      <c r="AP14" s="258" t="s">
        <v>252</v>
      </c>
      <c r="AQ14" s="258" t="s">
        <v>253</v>
      </c>
      <c r="AR14" s="235">
        <v>2344</v>
      </c>
      <c r="AS14" s="259">
        <v>4305768958.9200001</v>
      </c>
      <c r="AT14" s="233" t="s">
        <v>304</v>
      </c>
      <c r="AU14" s="260"/>
      <c r="AV14" s="258" t="s">
        <v>255</v>
      </c>
      <c r="AW14" s="258" t="s">
        <v>255</v>
      </c>
      <c r="AX14" s="258" t="s">
        <v>255</v>
      </c>
      <c r="AY14" s="258" t="s">
        <v>255</v>
      </c>
      <c r="AZ14" s="258" t="s">
        <v>255</v>
      </c>
      <c r="BA14" s="258" t="s">
        <v>255</v>
      </c>
      <c r="BB14" s="258" t="s">
        <v>255</v>
      </c>
      <c r="BC14" s="258" t="s">
        <v>255</v>
      </c>
      <c r="BD14" s="258" t="s">
        <v>255</v>
      </c>
      <c r="BE14" s="258" t="s">
        <v>255</v>
      </c>
      <c r="BF14" s="258" t="s">
        <v>255</v>
      </c>
      <c r="BG14" s="237" t="s">
        <v>305</v>
      </c>
    </row>
    <row r="15" spans="1:59" ht="60" x14ac:dyDescent="0.2">
      <c r="A15" s="213">
        <v>125</v>
      </c>
      <c r="B15" s="214" t="s">
        <v>232</v>
      </c>
      <c r="C15" s="215" t="s">
        <v>233</v>
      </c>
      <c r="D15" s="216" t="s">
        <v>292</v>
      </c>
      <c r="E15" s="217" t="s">
        <v>293</v>
      </c>
      <c r="F15" s="218">
        <v>3.0999999999999999E-3</v>
      </c>
      <c r="G15" s="219">
        <v>2023</v>
      </c>
      <c r="H15" s="220" t="s">
        <v>236</v>
      </c>
      <c r="I15" s="254" t="s">
        <v>294</v>
      </c>
      <c r="J15" s="220" t="s">
        <v>238</v>
      </c>
      <c r="K15" s="219">
        <v>43</v>
      </c>
      <c r="L15" s="215" t="s">
        <v>239</v>
      </c>
      <c r="M15" s="213" t="s">
        <v>295</v>
      </c>
      <c r="N15" s="215" t="s">
        <v>296</v>
      </c>
      <c r="O15" s="214">
        <v>4302001</v>
      </c>
      <c r="P15" s="216" t="s">
        <v>297</v>
      </c>
      <c r="Q15" s="223" t="s">
        <v>298</v>
      </c>
      <c r="R15" s="214" t="s">
        <v>299</v>
      </c>
      <c r="S15" s="214" t="s">
        <v>300</v>
      </c>
      <c r="T15" s="215" t="s">
        <v>54</v>
      </c>
      <c r="U15" s="224" t="s">
        <v>301</v>
      </c>
      <c r="V15" s="261"/>
      <c r="W15" s="261"/>
      <c r="X15" s="261"/>
      <c r="Y15" s="262"/>
      <c r="Z15" s="263"/>
      <c r="AA15" s="228">
        <v>65106679.899999999</v>
      </c>
      <c r="AB15" s="229">
        <v>0</v>
      </c>
      <c r="AC15" s="229">
        <v>0</v>
      </c>
      <c r="AD15" s="229">
        <v>0</v>
      </c>
      <c r="AE15" s="229">
        <v>0</v>
      </c>
      <c r="AF15" s="229">
        <v>0</v>
      </c>
      <c r="AG15" s="228">
        <v>107306036.91</v>
      </c>
      <c r="AH15" s="213">
        <v>0</v>
      </c>
      <c r="AI15" s="213">
        <v>0</v>
      </c>
      <c r="AJ15" s="213">
        <v>0</v>
      </c>
      <c r="AK15" s="213">
        <v>0</v>
      </c>
      <c r="AL15" s="213">
        <v>0</v>
      </c>
      <c r="AM15" s="242" t="s">
        <v>306</v>
      </c>
      <c r="AN15" s="231" t="s">
        <v>250</v>
      </c>
      <c r="AO15" s="264" t="s">
        <v>251</v>
      </c>
      <c r="AP15" s="231" t="s">
        <v>252</v>
      </c>
      <c r="AQ15" s="228" t="s">
        <v>253</v>
      </c>
      <c r="AR15" s="265">
        <v>250</v>
      </c>
      <c r="AS15" s="266">
        <v>0</v>
      </c>
      <c r="AT15" s="231" t="s">
        <v>307</v>
      </c>
      <c r="AU15" s="267"/>
      <c r="AV15" s="228"/>
      <c r="AW15" s="228"/>
      <c r="AX15" s="228"/>
      <c r="AY15" s="228" t="s">
        <v>255</v>
      </c>
      <c r="AZ15" s="228" t="s">
        <v>255</v>
      </c>
      <c r="BA15" s="228" t="s">
        <v>255</v>
      </c>
      <c r="BB15" s="228" t="s">
        <v>255</v>
      </c>
      <c r="BC15" s="228" t="s">
        <v>308</v>
      </c>
      <c r="BD15" s="228" t="s">
        <v>308</v>
      </c>
      <c r="BE15" s="228"/>
      <c r="BF15" s="228"/>
      <c r="BG15" s="268" t="s">
        <v>305</v>
      </c>
    </row>
    <row r="16" spans="1:59" ht="60" x14ac:dyDescent="0.2">
      <c r="A16" s="213">
        <v>126</v>
      </c>
      <c r="B16" s="214" t="s">
        <v>232</v>
      </c>
      <c r="C16" s="215" t="s">
        <v>233</v>
      </c>
      <c r="D16" s="216" t="s">
        <v>292</v>
      </c>
      <c r="E16" s="217" t="s">
        <v>293</v>
      </c>
      <c r="F16" s="218">
        <v>3.0999999999999999E-3</v>
      </c>
      <c r="G16" s="219">
        <v>2024</v>
      </c>
      <c r="H16" s="220" t="s">
        <v>236</v>
      </c>
      <c r="I16" s="254" t="s">
        <v>294</v>
      </c>
      <c r="J16" s="220" t="s">
        <v>238</v>
      </c>
      <c r="K16" s="219">
        <v>43</v>
      </c>
      <c r="L16" s="215" t="s">
        <v>239</v>
      </c>
      <c r="M16" s="213" t="s">
        <v>295</v>
      </c>
      <c r="N16" s="215" t="s">
        <v>296</v>
      </c>
      <c r="O16" s="214">
        <v>4302002</v>
      </c>
      <c r="P16" s="216" t="s">
        <v>309</v>
      </c>
      <c r="Q16" s="223" t="s">
        <v>310</v>
      </c>
      <c r="R16" s="214" t="s">
        <v>311</v>
      </c>
      <c r="S16" s="214">
        <v>430200200</v>
      </c>
      <c r="T16" s="215" t="s">
        <v>55</v>
      </c>
      <c r="U16" s="224" t="s">
        <v>312</v>
      </c>
      <c r="V16" s="269" t="s">
        <v>246</v>
      </c>
      <c r="W16" s="269" t="s">
        <v>247</v>
      </c>
      <c r="X16" s="269" t="s">
        <v>248</v>
      </c>
      <c r="Y16" s="270">
        <v>406</v>
      </c>
      <c r="Z16" s="271">
        <f>SUM(AA16:AL16)</f>
        <v>1459484989.55</v>
      </c>
      <c r="AA16" s="228">
        <v>547550033.26999998</v>
      </c>
      <c r="AB16" s="229">
        <v>0</v>
      </c>
      <c r="AC16" s="229">
        <v>0</v>
      </c>
      <c r="AD16" s="229">
        <v>0</v>
      </c>
      <c r="AE16" s="229">
        <v>0</v>
      </c>
      <c r="AF16" s="229">
        <v>0</v>
      </c>
      <c r="AG16" s="228">
        <v>911934956.27999997</v>
      </c>
      <c r="AH16" s="213">
        <v>0</v>
      </c>
      <c r="AI16" s="213">
        <v>0</v>
      </c>
      <c r="AJ16" s="213">
        <v>0</v>
      </c>
      <c r="AK16" s="213">
        <v>0</v>
      </c>
      <c r="AL16" s="213">
        <v>0</v>
      </c>
      <c r="AM16" s="242" t="s">
        <v>302</v>
      </c>
      <c r="AN16" s="231" t="s">
        <v>303</v>
      </c>
      <c r="AO16" s="264" t="s">
        <v>251</v>
      </c>
      <c r="AP16" s="231" t="s">
        <v>252</v>
      </c>
      <c r="AQ16" s="228" t="s">
        <v>253</v>
      </c>
      <c r="AR16" s="265">
        <v>406</v>
      </c>
      <c r="AS16" s="266">
        <v>330000000</v>
      </c>
      <c r="AT16" s="231" t="s">
        <v>49</v>
      </c>
      <c r="AU16" s="267"/>
      <c r="AV16" s="228" t="s">
        <v>255</v>
      </c>
      <c r="AW16" s="228" t="s">
        <v>255</v>
      </c>
      <c r="AX16" s="228" t="s">
        <v>255</v>
      </c>
      <c r="AY16" s="228" t="s">
        <v>255</v>
      </c>
      <c r="AZ16" s="228" t="s">
        <v>255</v>
      </c>
      <c r="BA16" s="228" t="s">
        <v>255</v>
      </c>
      <c r="BB16" s="228" t="s">
        <v>255</v>
      </c>
      <c r="BC16" s="228" t="s">
        <v>255</v>
      </c>
      <c r="BD16" s="228" t="s">
        <v>255</v>
      </c>
      <c r="BE16" s="228" t="s">
        <v>255</v>
      </c>
      <c r="BF16" s="228" t="s">
        <v>255</v>
      </c>
      <c r="BG16" s="268" t="s">
        <v>305</v>
      </c>
    </row>
    <row r="17" spans="1:59" ht="96" x14ac:dyDescent="0.2">
      <c r="A17" s="213">
        <v>127</v>
      </c>
      <c r="B17" s="214" t="s">
        <v>232</v>
      </c>
      <c r="C17" s="215" t="s">
        <v>233</v>
      </c>
      <c r="D17" s="216" t="s">
        <v>292</v>
      </c>
      <c r="E17" s="217" t="s">
        <v>293</v>
      </c>
      <c r="F17" s="218">
        <v>3.0999999999999999E-3</v>
      </c>
      <c r="G17" s="219">
        <v>2024</v>
      </c>
      <c r="H17" s="220" t="s">
        <v>236</v>
      </c>
      <c r="I17" s="254" t="s">
        <v>294</v>
      </c>
      <c r="J17" s="220" t="s">
        <v>238</v>
      </c>
      <c r="K17" s="219">
        <v>43</v>
      </c>
      <c r="L17" s="215" t="s">
        <v>239</v>
      </c>
      <c r="M17" s="213" t="s">
        <v>295</v>
      </c>
      <c r="N17" s="215" t="s">
        <v>296</v>
      </c>
      <c r="O17" s="214">
        <v>4302062</v>
      </c>
      <c r="P17" s="216" t="s">
        <v>313</v>
      </c>
      <c r="Q17" s="223" t="s">
        <v>314</v>
      </c>
      <c r="R17" s="214" t="s">
        <v>315</v>
      </c>
      <c r="S17" s="214">
        <v>430206200</v>
      </c>
      <c r="T17" s="215" t="s">
        <v>56</v>
      </c>
      <c r="U17" s="224" t="s">
        <v>316</v>
      </c>
      <c r="V17" s="272" t="s">
        <v>246</v>
      </c>
      <c r="W17" s="272" t="s">
        <v>247</v>
      </c>
      <c r="X17" s="273" t="s">
        <v>248</v>
      </c>
      <c r="Y17" s="274">
        <v>8</v>
      </c>
      <c r="Z17" s="275">
        <f>SUM(AA17:AL18)</f>
        <v>211740000</v>
      </c>
      <c r="AA17" s="228">
        <v>79957491.870000005</v>
      </c>
      <c r="AB17" s="229">
        <v>0</v>
      </c>
      <c r="AC17" s="229">
        <v>0</v>
      </c>
      <c r="AD17" s="229">
        <v>0</v>
      </c>
      <c r="AE17" s="229">
        <v>0</v>
      </c>
      <c r="AF17" s="229">
        <v>0</v>
      </c>
      <c r="AG17" s="228">
        <v>131782508.13</v>
      </c>
      <c r="AH17" s="213">
        <v>0</v>
      </c>
      <c r="AI17" s="213">
        <v>0</v>
      </c>
      <c r="AJ17" s="213">
        <v>0</v>
      </c>
      <c r="AK17" s="213">
        <v>0</v>
      </c>
      <c r="AL17" s="213">
        <v>0</v>
      </c>
      <c r="AM17" s="230" t="s">
        <v>317</v>
      </c>
      <c r="AN17" s="233" t="s">
        <v>260</v>
      </c>
      <c r="AO17" s="232" t="s">
        <v>251</v>
      </c>
      <c r="AP17" s="233" t="s">
        <v>252</v>
      </c>
      <c r="AQ17" s="234" t="s">
        <v>253</v>
      </c>
      <c r="AR17" s="235">
        <v>5</v>
      </c>
      <c r="AS17" s="236">
        <v>30000000</v>
      </c>
      <c r="AT17" s="276" t="s">
        <v>50</v>
      </c>
      <c r="AU17" s="243"/>
      <c r="AV17" s="234" t="s">
        <v>255</v>
      </c>
      <c r="AW17" s="234" t="s">
        <v>255</v>
      </c>
      <c r="AX17" s="234" t="s">
        <v>255</v>
      </c>
      <c r="AY17" s="234" t="s">
        <v>255</v>
      </c>
      <c r="AZ17" s="234" t="s">
        <v>255</v>
      </c>
      <c r="BA17" s="234" t="s">
        <v>255</v>
      </c>
      <c r="BB17" s="234" t="s">
        <v>255</v>
      </c>
      <c r="BC17" s="234" t="s">
        <v>255</v>
      </c>
      <c r="BD17" s="234" t="s">
        <v>255</v>
      </c>
      <c r="BE17" s="234" t="s">
        <v>255</v>
      </c>
      <c r="BF17" s="234" t="s">
        <v>255</v>
      </c>
      <c r="BG17" s="237" t="s">
        <v>305</v>
      </c>
    </row>
    <row r="18" spans="1:59" ht="96" x14ac:dyDescent="0.2">
      <c r="A18" s="213">
        <v>127</v>
      </c>
      <c r="B18" s="214" t="s">
        <v>232</v>
      </c>
      <c r="C18" s="215" t="s">
        <v>233</v>
      </c>
      <c r="D18" s="216" t="s">
        <v>292</v>
      </c>
      <c r="E18" s="217" t="s">
        <v>293</v>
      </c>
      <c r="F18" s="218">
        <v>3.0999999999999999E-3</v>
      </c>
      <c r="G18" s="219">
        <v>2024</v>
      </c>
      <c r="H18" s="220" t="s">
        <v>236</v>
      </c>
      <c r="I18" s="254" t="s">
        <v>294</v>
      </c>
      <c r="J18" s="220" t="s">
        <v>238</v>
      </c>
      <c r="K18" s="219">
        <v>43</v>
      </c>
      <c r="L18" s="215" t="s">
        <v>239</v>
      </c>
      <c r="M18" s="213" t="s">
        <v>295</v>
      </c>
      <c r="N18" s="215" t="s">
        <v>296</v>
      </c>
      <c r="O18" s="214">
        <v>4302062</v>
      </c>
      <c r="P18" s="216" t="s">
        <v>313</v>
      </c>
      <c r="Q18" s="223" t="s">
        <v>314</v>
      </c>
      <c r="R18" s="214" t="s">
        <v>315</v>
      </c>
      <c r="S18" s="214">
        <v>430206200</v>
      </c>
      <c r="T18" s="215" t="s">
        <v>56</v>
      </c>
      <c r="U18" s="224" t="s">
        <v>316</v>
      </c>
      <c r="V18" s="272" t="s">
        <v>246</v>
      </c>
      <c r="W18" s="272" t="s">
        <v>247</v>
      </c>
      <c r="X18" s="273"/>
      <c r="Y18" s="274"/>
      <c r="Z18" s="275"/>
      <c r="AA18" s="229"/>
      <c r="AB18" s="229">
        <v>0</v>
      </c>
      <c r="AC18" s="229">
        <v>0</v>
      </c>
      <c r="AD18" s="229">
        <v>0</v>
      </c>
      <c r="AE18" s="229">
        <v>0</v>
      </c>
      <c r="AF18" s="229">
        <v>0</v>
      </c>
      <c r="AG18" s="229"/>
      <c r="AH18" s="213">
        <v>0</v>
      </c>
      <c r="AI18" s="213">
        <v>0</v>
      </c>
      <c r="AJ18" s="213">
        <v>0</v>
      </c>
      <c r="AK18" s="213">
        <v>0</v>
      </c>
      <c r="AL18" s="213">
        <v>0</v>
      </c>
      <c r="AM18" s="230" t="s">
        <v>302</v>
      </c>
      <c r="AN18" s="233" t="s">
        <v>303</v>
      </c>
      <c r="AO18" s="232" t="s">
        <v>251</v>
      </c>
      <c r="AP18" s="233" t="s">
        <v>252</v>
      </c>
      <c r="AQ18" s="234" t="s">
        <v>253</v>
      </c>
      <c r="AR18" s="235">
        <v>3</v>
      </c>
      <c r="AS18" s="236">
        <v>20000000</v>
      </c>
      <c r="AT18" s="276"/>
      <c r="AU18" s="243"/>
      <c r="AV18" s="234" t="s">
        <v>255</v>
      </c>
      <c r="AW18" s="234" t="s">
        <v>255</v>
      </c>
      <c r="AX18" s="234" t="s">
        <v>255</v>
      </c>
      <c r="AY18" s="234" t="s">
        <v>255</v>
      </c>
      <c r="AZ18" s="234" t="s">
        <v>255</v>
      </c>
      <c r="BA18" s="234" t="s">
        <v>255</v>
      </c>
      <c r="BB18" s="234" t="s">
        <v>255</v>
      </c>
      <c r="BC18" s="234" t="s">
        <v>255</v>
      </c>
      <c r="BD18" s="234" t="s">
        <v>255</v>
      </c>
      <c r="BE18" s="234" t="s">
        <v>255</v>
      </c>
      <c r="BF18" s="234" t="s">
        <v>255</v>
      </c>
      <c r="BG18" s="237" t="s">
        <v>305</v>
      </c>
    </row>
    <row r="19" spans="1:59" x14ac:dyDescent="0.2">
      <c r="AA19" s="277">
        <f>SUM(AA4:AA18)</f>
        <v>3578759792.6300001</v>
      </c>
      <c r="AB19" s="277"/>
      <c r="AC19" s="277"/>
      <c r="AD19" s="277"/>
      <c r="AE19" s="277"/>
      <c r="AF19" s="277"/>
      <c r="AG19" s="277">
        <f>SUM(AG4:AG18)</f>
        <v>5907844850.8299999</v>
      </c>
      <c r="AH19" s="277">
        <f>SUM(AA19:AG19)</f>
        <v>9486604643.4599991</v>
      </c>
      <c r="AI19" s="278"/>
      <c r="AJ19" s="278"/>
      <c r="AK19" s="278"/>
      <c r="AL19" s="278"/>
      <c r="AM19" s="279">
        <f>SUM(AH19)</f>
        <v>9486604643.4599991</v>
      </c>
    </row>
    <row r="20" spans="1:59" x14ac:dyDescent="0.2">
      <c r="AA20" s="202">
        <f>AA19-'[1]PLAN ACCION 2025 INDER (2)'!AA19</f>
        <v>0</v>
      </c>
      <c r="AB20" s="202">
        <f>AB19-'[1]PLAN ACCION 2025 INDER (2)'!AB19</f>
        <v>0</v>
      </c>
      <c r="AC20" s="202">
        <f>AC19-'[1]PLAN ACCION 2025 INDER (2)'!AC19</f>
        <v>0</v>
      </c>
      <c r="AD20" s="202">
        <f>AD19-'[1]PLAN ACCION 2025 INDER (2)'!AD19</f>
        <v>0</v>
      </c>
      <c r="AE20" s="202">
        <f>AE19-'[1]PLAN ACCION 2025 INDER (2)'!AE19</f>
        <v>0</v>
      </c>
      <c r="AF20" s="202">
        <f>AF19-'[1]PLAN ACCION 2025 INDER (2)'!AF19</f>
        <v>0</v>
      </c>
      <c r="AG20" s="202">
        <f>AG19-'[1]PLAN ACCION 2025 INDER (2)'!AG19</f>
        <v>0</v>
      </c>
      <c r="AH20" s="281">
        <f>AH19-'[1]PLAN ACCION 2025 INDER (2)'!AN19</f>
        <v>0</v>
      </c>
      <c r="AM20" s="282"/>
      <c r="AS20" s="283"/>
    </row>
    <row r="21" spans="1:59" x14ac:dyDescent="0.2">
      <c r="AM21" s="282"/>
    </row>
    <row r="22" spans="1:59" x14ac:dyDescent="0.2">
      <c r="AM22" s="284"/>
      <c r="AS22" s="283"/>
    </row>
    <row r="23" spans="1:59" x14ac:dyDescent="0.2">
      <c r="AM23" s="284"/>
      <c r="AT23" s="285"/>
    </row>
    <row r="24" spans="1:59" x14ac:dyDescent="0.2">
      <c r="AS24" s="283"/>
    </row>
  </sheetData>
  <mergeCells count="50">
    <mergeCell ref="X17:X18"/>
    <mergeCell ref="Y17:Y18"/>
    <mergeCell ref="Z17:Z18"/>
    <mergeCell ref="AT17:AT18"/>
    <mergeCell ref="BG2:BG3"/>
    <mergeCell ref="W5:W12"/>
    <mergeCell ref="X5:X12"/>
    <mergeCell ref="Y5:Y12"/>
    <mergeCell ref="Z5:Z12"/>
    <mergeCell ref="V14:V15"/>
    <mergeCell ref="W14:W15"/>
    <mergeCell ref="X14:X15"/>
    <mergeCell ref="Y14:Y15"/>
    <mergeCell ref="Z14:Z15"/>
    <mergeCell ref="AP2:AP3"/>
    <mergeCell ref="AQ2:AQ3"/>
    <mergeCell ref="AR2:AR3"/>
    <mergeCell ref="AS2:AS3"/>
    <mergeCell ref="AT2:AT3"/>
    <mergeCell ref="AU2:BF2"/>
    <mergeCell ref="Y2:Y3"/>
    <mergeCell ref="Z2:Z3"/>
    <mergeCell ref="AA2:AL2"/>
    <mergeCell ref="AM2:AM3"/>
    <mergeCell ref="AN2:AN3"/>
    <mergeCell ref="AO2:AO3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dataValidations count="2">
    <dataValidation type="whole" allowBlank="1" showInputMessage="1" showErrorMessage="1" sqref="G4:G18" xr:uid="{5A2E0C41-ED22-4AEF-AFBC-52E1B2938FEF}">
      <formula1>2000</formula1>
      <formula2>2023</formula2>
    </dataValidation>
    <dataValidation type="list" allowBlank="1" showInputMessage="1" showErrorMessage="1" sqref="M14:M18" xr:uid="{C8AF2491-1123-4040-B545-B66FE571B6E3}">
      <formula1>#REF!</formula1>
    </dataValidation>
  </dataValidations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W19"/>
  <sheetViews>
    <sheetView zoomScale="50" zoomScaleNormal="50" workbookViewId="0">
      <selection activeCell="D12" sqref="D12"/>
    </sheetView>
  </sheetViews>
  <sheetFormatPr baseColWidth="10" defaultRowHeight="15" x14ac:dyDescent="0.25"/>
  <cols>
    <col min="2" max="2" width="31.42578125" customWidth="1"/>
    <col min="3" max="3" width="21.140625" customWidth="1"/>
    <col min="4" max="4" width="27.85546875" customWidth="1"/>
    <col min="5" max="6" width="31" customWidth="1"/>
    <col min="7" max="7" width="31.140625" customWidth="1"/>
    <col min="8" max="8" width="36" customWidth="1"/>
    <col min="9" max="9" width="17.85546875" customWidth="1"/>
    <col min="10" max="10" width="12.42578125" customWidth="1"/>
    <col min="11" max="11" width="16.140625" hidden="1" customWidth="1"/>
    <col min="12" max="13" width="15.5703125" hidden="1" customWidth="1"/>
    <col min="14" max="14" width="13" hidden="1" customWidth="1"/>
    <col min="15" max="15" width="15.85546875" hidden="1" customWidth="1"/>
    <col min="16" max="16" width="15.42578125" hidden="1" customWidth="1"/>
    <col min="17" max="17" width="14.140625" hidden="1" customWidth="1"/>
    <col min="18" max="18" width="12.5703125" hidden="1" customWidth="1"/>
    <col min="19" max="19" width="15.42578125" hidden="1" customWidth="1"/>
    <col min="20" max="21" width="14.85546875" hidden="1" customWidth="1"/>
    <col min="22" max="22" width="14.85546875" customWidth="1"/>
    <col min="23" max="23" width="16.42578125" customWidth="1"/>
  </cols>
  <sheetData>
    <row r="1" spans="1:23" ht="84" customHeight="1" x14ac:dyDescent="0.25">
      <c r="A1" s="102"/>
      <c r="B1" s="103"/>
      <c r="C1" s="95" t="s">
        <v>94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39"/>
      <c r="U1" s="39"/>
      <c r="V1" s="39"/>
      <c r="W1" s="40"/>
    </row>
    <row r="2" spans="1:23" ht="36" customHeight="1" x14ac:dyDescent="0.25">
      <c r="A2" s="104"/>
      <c r="B2" s="105"/>
      <c r="C2" s="96" t="s">
        <v>91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41"/>
      <c r="U2" s="41"/>
      <c r="V2" s="41"/>
      <c r="W2" s="42"/>
    </row>
    <row r="3" spans="1:23" ht="55.5" customHeight="1" x14ac:dyDescent="0.25">
      <c r="A3" s="100" t="s">
        <v>89</v>
      </c>
      <c r="B3" s="100"/>
      <c r="C3" s="100"/>
      <c r="D3" s="96" t="s">
        <v>93</v>
      </c>
      <c r="E3" s="96"/>
      <c r="F3" s="96"/>
      <c r="G3" s="96"/>
      <c r="H3" s="96"/>
      <c r="I3" s="108" t="s">
        <v>165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/>
    </row>
    <row r="4" spans="1:23" ht="27.75" customHeight="1" x14ac:dyDescent="0.25">
      <c r="A4" s="100" t="s">
        <v>16</v>
      </c>
      <c r="B4" s="100"/>
      <c r="C4" s="100" t="s">
        <v>0</v>
      </c>
      <c r="D4" s="100"/>
      <c r="E4" s="100" t="s">
        <v>1</v>
      </c>
      <c r="F4" s="106" t="s">
        <v>2</v>
      </c>
      <c r="G4" s="107"/>
      <c r="H4" s="115" t="s">
        <v>15</v>
      </c>
      <c r="I4" s="100" t="s">
        <v>63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s="13" customFormat="1" ht="27.75" customHeight="1" x14ac:dyDescent="0.25">
      <c r="A5" s="101"/>
      <c r="B5" s="101"/>
      <c r="C5" s="101"/>
      <c r="D5" s="101"/>
      <c r="E5" s="101"/>
      <c r="F5" s="3"/>
      <c r="G5" s="3"/>
      <c r="H5" s="116"/>
      <c r="I5" s="36">
        <v>2024</v>
      </c>
      <c r="J5" s="36" t="s">
        <v>110</v>
      </c>
      <c r="K5" s="112">
        <v>2025</v>
      </c>
      <c r="L5" s="113"/>
      <c r="M5" s="117"/>
      <c r="N5" s="38" t="s">
        <v>88</v>
      </c>
      <c r="O5" s="112">
        <v>2026</v>
      </c>
      <c r="P5" s="113"/>
      <c r="Q5" s="117"/>
      <c r="R5" s="38" t="s">
        <v>88</v>
      </c>
      <c r="S5" s="112">
        <v>2027</v>
      </c>
      <c r="T5" s="113"/>
      <c r="U5" s="114"/>
      <c r="V5" s="38" t="s">
        <v>88</v>
      </c>
      <c r="W5" s="111" t="s">
        <v>149</v>
      </c>
    </row>
    <row r="6" spans="1:23" ht="32.25" customHeight="1" x14ac:dyDescent="0.25">
      <c r="A6" s="101"/>
      <c r="B6" s="101"/>
      <c r="C6" s="101"/>
      <c r="D6" s="101"/>
      <c r="E6" s="101"/>
      <c r="F6" s="37" t="s">
        <v>97</v>
      </c>
      <c r="G6" s="37" t="s">
        <v>62</v>
      </c>
      <c r="H6" s="116"/>
      <c r="I6" s="13" t="s">
        <v>106</v>
      </c>
      <c r="J6" s="13"/>
      <c r="K6" s="13" t="s">
        <v>107</v>
      </c>
      <c r="L6" s="13" t="s">
        <v>108</v>
      </c>
      <c r="M6" s="13" t="s">
        <v>109</v>
      </c>
      <c r="N6" s="13"/>
      <c r="O6" s="13" t="s">
        <v>107</v>
      </c>
      <c r="P6" s="13" t="s">
        <v>108</v>
      </c>
      <c r="Q6" s="13" t="s">
        <v>109</v>
      </c>
      <c r="R6" s="13"/>
      <c r="S6" s="13" t="s">
        <v>107</v>
      </c>
      <c r="T6" s="13" t="s">
        <v>108</v>
      </c>
      <c r="U6" s="13" t="s">
        <v>109</v>
      </c>
      <c r="V6" s="51"/>
      <c r="W6" s="111"/>
    </row>
    <row r="7" spans="1:23" ht="107.25" customHeight="1" x14ac:dyDescent="0.25">
      <c r="A7" s="97">
        <v>1</v>
      </c>
      <c r="B7" s="98" t="s">
        <v>32</v>
      </c>
      <c r="C7" s="99" t="s">
        <v>67</v>
      </c>
      <c r="D7" s="16" t="s">
        <v>38</v>
      </c>
      <c r="E7" s="15" t="s">
        <v>51</v>
      </c>
      <c r="F7" s="17">
        <v>7924</v>
      </c>
      <c r="G7" s="16" t="s">
        <v>35</v>
      </c>
      <c r="H7" s="14" t="s">
        <v>44</v>
      </c>
      <c r="I7" s="54">
        <v>0.96</v>
      </c>
      <c r="J7" s="24" t="s">
        <v>168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9" t="s">
        <v>150</v>
      </c>
    </row>
    <row r="8" spans="1:23" ht="125.25" customHeight="1" x14ac:dyDescent="0.25">
      <c r="A8" s="97"/>
      <c r="B8" s="98"/>
      <c r="C8" s="99"/>
      <c r="D8" s="16" t="s">
        <v>39</v>
      </c>
      <c r="E8" s="15" t="s">
        <v>52</v>
      </c>
      <c r="F8" s="17">
        <v>69099</v>
      </c>
      <c r="G8" s="16" t="s">
        <v>36</v>
      </c>
      <c r="H8" s="14" t="s">
        <v>41</v>
      </c>
      <c r="I8" s="54">
        <v>0.94</v>
      </c>
      <c r="J8" s="24" t="s">
        <v>168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9" t="s">
        <v>150</v>
      </c>
    </row>
    <row r="9" spans="1:23" ht="131.44999999999999" customHeight="1" x14ac:dyDescent="0.25">
      <c r="A9" s="97"/>
      <c r="B9" s="98"/>
      <c r="C9" s="99"/>
      <c r="D9" s="16" t="s">
        <v>40</v>
      </c>
      <c r="E9" s="15" t="s">
        <v>53</v>
      </c>
      <c r="F9" s="17">
        <v>2990</v>
      </c>
      <c r="G9" s="16" t="s">
        <v>37</v>
      </c>
      <c r="H9" s="14" t="s">
        <v>43</v>
      </c>
      <c r="I9" s="54">
        <v>0.21</v>
      </c>
      <c r="J9" s="24" t="s">
        <v>168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49" t="s">
        <v>150</v>
      </c>
    </row>
    <row r="10" spans="1:23" ht="23.1" customHeight="1" x14ac:dyDescent="0.25">
      <c r="A10" s="92"/>
      <c r="B10" s="93"/>
      <c r="C10" s="93"/>
      <c r="D10" s="93"/>
      <c r="E10" s="93"/>
      <c r="F10" s="93"/>
      <c r="G10" s="93"/>
      <c r="H10" s="94"/>
      <c r="I10" s="73">
        <f>AVERAGE(I7:I9)</f>
        <v>0.70333333333333325</v>
      </c>
      <c r="J10" s="2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49"/>
    </row>
    <row r="11" spans="1:23" ht="173.25" customHeight="1" x14ac:dyDescent="0.25">
      <c r="A11" s="97">
        <v>3</v>
      </c>
      <c r="B11" s="98" t="s">
        <v>33</v>
      </c>
      <c r="C11" s="99" t="s">
        <v>45</v>
      </c>
      <c r="D11" s="16" t="s">
        <v>48</v>
      </c>
      <c r="E11" s="15" t="s">
        <v>54</v>
      </c>
      <c r="F11" s="17">
        <v>2344</v>
      </c>
      <c r="G11" s="16" t="s">
        <v>48</v>
      </c>
      <c r="H11" s="14" t="s">
        <v>42</v>
      </c>
      <c r="I11" s="54">
        <v>1.05</v>
      </c>
      <c r="J11" s="24" t="s">
        <v>168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50" t="s">
        <v>151</v>
      </c>
    </row>
    <row r="12" spans="1:23" ht="173.25" customHeight="1" x14ac:dyDescent="0.25">
      <c r="A12" s="97"/>
      <c r="B12" s="98"/>
      <c r="C12" s="99"/>
      <c r="D12" s="16" t="s">
        <v>49</v>
      </c>
      <c r="E12" s="15" t="s">
        <v>55</v>
      </c>
      <c r="F12" s="17">
        <v>406</v>
      </c>
      <c r="G12" s="16" t="s">
        <v>49</v>
      </c>
      <c r="H12" s="14" t="s">
        <v>46</v>
      </c>
      <c r="I12" s="54">
        <v>0.79</v>
      </c>
      <c r="J12" s="24" t="s">
        <v>168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0" t="s">
        <v>151</v>
      </c>
    </row>
    <row r="13" spans="1:23" ht="176.25" customHeight="1" x14ac:dyDescent="0.25">
      <c r="A13" s="97"/>
      <c r="B13" s="98"/>
      <c r="C13" s="99"/>
      <c r="D13" s="16" t="s">
        <v>50</v>
      </c>
      <c r="E13" s="15" t="s">
        <v>56</v>
      </c>
      <c r="F13" s="18">
        <v>8</v>
      </c>
      <c r="G13" s="16" t="s">
        <v>50</v>
      </c>
      <c r="H13" s="14" t="s">
        <v>47</v>
      </c>
      <c r="I13" s="54">
        <v>1</v>
      </c>
      <c r="J13" s="24" t="s">
        <v>168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50" t="s">
        <v>151</v>
      </c>
    </row>
    <row r="14" spans="1:23" ht="28.5" customHeight="1" x14ac:dyDescent="0.25">
      <c r="A14" s="67"/>
      <c r="B14" s="68"/>
      <c r="C14" s="60"/>
      <c r="D14" s="69"/>
      <c r="E14" s="70"/>
      <c r="F14" s="71"/>
      <c r="G14" s="69"/>
      <c r="H14" s="68"/>
      <c r="I14" s="74">
        <f>AVERAGE(I11:I13)</f>
        <v>0.94666666666666666</v>
      </c>
      <c r="J14" s="24"/>
      <c r="W14" s="72"/>
    </row>
    <row r="15" spans="1:23" ht="26.1" customHeight="1" x14ac:dyDescent="0.25">
      <c r="B15" s="87"/>
      <c r="I15" s="75"/>
      <c r="J15" s="24"/>
    </row>
    <row r="16" spans="1:23" ht="18.75" x14ac:dyDescent="0.3">
      <c r="B16" s="88"/>
      <c r="C16" s="89"/>
      <c r="D16" s="89"/>
      <c r="J16" s="24"/>
    </row>
    <row r="17" spans="2:4" ht="18.75" x14ac:dyDescent="0.3">
      <c r="B17" s="90"/>
      <c r="C17" s="89"/>
      <c r="D17" s="89"/>
    </row>
    <row r="18" spans="2:4" ht="18.75" x14ac:dyDescent="0.3">
      <c r="B18" s="89"/>
      <c r="C18" s="89"/>
      <c r="D18" s="89"/>
    </row>
    <row r="19" spans="2:4" ht="18.75" x14ac:dyDescent="0.3">
      <c r="B19" s="91"/>
      <c r="C19" s="89"/>
      <c r="D19" s="89"/>
    </row>
  </sheetData>
  <mergeCells count="23">
    <mergeCell ref="W5:W6"/>
    <mergeCell ref="S5:U5"/>
    <mergeCell ref="A3:C3"/>
    <mergeCell ref="H4:H6"/>
    <mergeCell ref="D3:H3"/>
    <mergeCell ref="K5:M5"/>
    <mergeCell ref="O5:Q5"/>
    <mergeCell ref="A10:H10"/>
    <mergeCell ref="C1:S1"/>
    <mergeCell ref="C2:S2"/>
    <mergeCell ref="A11:A13"/>
    <mergeCell ref="B11:B13"/>
    <mergeCell ref="C11:C13"/>
    <mergeCell ref="A7:A9"/>
    <mergeCell ref="B7:B9"/>
    <mergeCell ref="C7:C9"/>
    <mergeCell ref="A4:B6"/>
    <mergeCell ref="C4:D6"/>
    <mergeCell ref="A1:B2"/>
    <mergeCell ref="E4:E6"/>
    <mergeCell ref="F4:G4"/>
    <mergeCell ref="I3:W3"/>
    <mergeCell ref="I4:W4"/>
  </mergeCells>
  <phoneticPr fontId="2" type="noConversion"/>
  <pageMargins left="0.78" right="0.2" top="1.24" bottom="0.75" header="0.17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T30"/>
  <sheetViews>
    <sheetView topLeftCell="B16" zoomScale="55" zoomScaleNormal="55" workbookViewId="0">
      <selection activeCell="U1" sqref="A1:U26"/>
    </sheetView>
  </sheetViews>
  <sheetFormatPr baseColWidth="10" defaultRowHeight="15" x14ac:dyDescent="0.25"/>
  <cols>
    <col min="2" max="2" width="38" customWidth="1"/>
    <col min="3" max="3" width="27.85546875" customWidth="1"/>
    <col min="4" max="4" width="22.85546875" bestFit="1" customWidth="1"/>
    <col min="5" max="5" width="32.42578125" customWidth="1"/>
    <col min="6" max="7" width="12.85546875" customWidth="1"/>
    <col min="8" max="8" width="14.5703125" hidden="1" customWidth="1"/>
    <col min="9" max="9" width="14.42578125" hidden="1" customWidth="1"/>
    <col min="10" max="10" width="14.85546875" hidden="1" customWidth="1"/>
    <col min="11" max="11" width="11.42578125" hidden="1" customWidth="1"/>
    <col min="12" max="12" width="14.85546875" hidden="1" customWidth="1"/>
    <col min="13" max="14" width="14.42578125" hidden="1" customWidth="1"/>
    <col min="15" max="15" width="11.42578125" hidden="1" customWidth="1"/>
    <col min="16" max="17" width="14.85546875" hidden="1" customWidth="1"/>
    <col min="18" max="19" width="14.42578125" hidden="1" customWidth="1"/>
    <col min="20" max="20" width="16" style="1" customWidth="1"/>
  </cols>
  <sheetData>
    <row r="1" spans="1:20" ht="87.75" customHeight="1" x14ac:dyDescent="0.25">
      <c r="A1" s="121"/>
      <c r="B1" s="122"/>
      <c r="C1" s="138" t="s">
        <v>94</v>
      </c>
      <c r="D1" s="139"/>
      <c r="E1" s="139"/>
      <c r="F1" s="139"/>
      <c r="G1" s="139"/>
      <c r="H1" s="139"/>
      <c r="I1" s="139"/>
      <c r="J1" s="139"/>
      <c r="K1" s="139"/>
      <c r="L1" s="35"/>
      <c r="M1" s="35"/>
      <c r="N1" s="118"/>
      <c r="O1" s="118"/>
      <c r="P1" s="118"/>
      <c r="Q1" s="118"/>
      <c r="R1" s="118"/>
      <c r="S1" s="118"/>
      <c r="T1" s="118"/>
    </row>
    <row r="2" spans="1:20" ht="43.7" customHeight="1" x14ac:dyDescent="0.25">
      <c r="A2" s="123"/>
      <c r="B2" s="124"/>
      <c r="C2" s="112" t="s">
        <v>90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7"/>
    </row>
    <row r="3" spans="1:20" ht="54.75" customHeight="1" x14ac:dyDescent="0.25">
      <c r="A3" s="100" t="s">
        <v>92</v>
      </c>
      <c r="B3" s="128"/>
      <c r="C3" s="128"/>
      <c r="D3" s="112" t="s">
        <v>93</v>
      </c>
      <c r="E3" s="113"/>
      <c r="F3" s="100" t="s">
        <v>165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0" ht="22.5" customHeight="1" x14ac:dyDescent="0.25">
      <c r="A4" s="100" t="s">
        <v>16</v>
      </c>
      <c r="B4" s="100"/>
      <c r="C4" s="100" t="s">
        <v>0</v>
      </c>
      <c r="D4" s="100"/>
      <c r="E4" s="100" t="s">
        <v>1</v>
      </c>
      <c r="F4" s="113" t="s">
        <v>61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7"/>
    </row>
    <row r="5" spans="1:20" ht="25.7" customHeight="1" x14ac:dyDescent="0.25">
      <c r="A5" s="100"/>
      <c r="B5" s="100"/>
      <c r="C5" s="100"/>
      <c r="D5" s="100"/>
      <c r="E5" s="100"/>
      <c r="F5" s="3">
        <v>2024</v>
      </c>
      <c r="G5" s="3" t="s">
        <v>88</v>
      </c>
      <c r="H5" s="112">
        <v>2025</v>
      </c>
      <c r="I5" s="113"/>
      <c r="J5" s="117"/>
      <c r="K5" s="3" t="s">
        <v>88</v>
      </c>
      <c r="L5" s="112">
        <v>2026</v>
      </c>
      <c r="M5" s="113"/>
      <c r="N5" s="117"/>
      <c r="O5" s="3" t="s">
        <v>88</v>
      </c>
      <c r="P5" s="112">
        <v>2027</v>
      </c>
      <c r="Q5" s="113"/>
      <c r="R5" s="117"/>
      <c r="S5" s="3" t="s">
        <v>88</v>
      </c>
      <c r="T5" s="119" t="s">
        <v>152</v>
      </c>
    </row>
    <row r="6" spans="1:20" ht="25.7" customHeight="1" x14ac:dyDescent="0.25">
      <c r="A6" s="7"/>
      <c r="B6" s="7"/>
      <c r="C6" s="31"/>
      <c r="D6" s="34"/>
      <c r="E6" s="3"/>
      <c r="F6" s="3"/>
      <c r="G6" s="3"/>
      <c r="H6" s="46" t="s">
        <v>107</v>
      </c>
      <c r="I6" s="46" t="s">
        <v>108</v>
      </c>
      <c r="J6" s="46" t="s">
        <v>109</v>
      </c>
      <c r="K6" s="3"/>
      <c r="L6" s="46" t="s">
        <v>107</v>
      </c>
      <c r="M6" s="46" t="s">
        <v>108</v>
      </c>
      <c r="N6" s="46" t="s">
        <v>109</v>
      </c>
      <c r="O6" s="3"/>
      <c r="P6" s="46" t="s">
        <v>107</v>
      </c>
      <c r="Q6" s="46" t="s">
        <v>108</v>
      </c>
      <c r="R6" s="46" t="s">
        <v>109</v>
      </c>
      <c r="S6" s="46"/>
      <c r="T6" s="120"/>
    </row>
    <row r="7" spans="1:20" ht="102.6" customHeight="1" x14ac:dyDescent="0.25">
      <c r="A7" s="125">
        <v>2</v>
      </c>
      <c r="B7" s="140" t="s">
        <v>34</v>
      </c>
      <c r="C7" s="129" t="s">
        <v>64</v>
      </c>
      <c r="D7" s="130"/>
      <c r="E7" s="8" t="s">
        <v>100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" t="s">
        <v>153</v>
      </c>
    </row>
    <row r="8" spans="1:20" ht="102.6" customHeight="1" x14ac:dyDescent="0.25">
      <c r="A8" s="126"/>
      <c r="B8" s="141"/>
      <c r="C8" s="135" t="s">
        <v>111</v>
      </c>
      <c r="D8" s="43" t="s">
        <v>120</v>
      </c>
      <c r="E8" s="44" t="s">
        <v>121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 t="s">
        <v>153</v>
      </c>
    </row>
    <row r="9" spans="1:20" ht="102.6" customHeight="1" x14ac:dyDescent="0.25">
      <c r="A9" s="126"/>
      <c r="B9" s="141"/>
      <c r="C9" s="136"/>
      <c r="D9" s="43" t="s">
        <v>122</v>
      </c>
      <c r="E9" s="8" t="s">
        <v>123</v>
      </c>
      <c r="F9" s="2">
        <v>0.3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 t="s">
        <v>156</v>
      </c>
    </row>
    <row r="10" spans="1:20" ht="102.6" customHeight="1" x14ac:dyDescent="0.25">
      <c r="A10" s="126"/>
      <c r="B10" s="141"/>
      <c r="C10" s="43" t="s">
        <v>112</v>
      </c>
      <c r="D10" s="44" t="s">
        <v>124</v>
      </c>
      <c r="E10" s="8" t="s">
        <v>125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" t="s">
        <v>153</v>
      </c>
    </row>
    <row r="11" spans="1:20" ht="102.6" customHeight="1" x14ac:dyDescent="0.25">
      <c r="A11" s="126"/>
      <c r="B11" s="141"/>
      <c r="C11" s="135" t="s">
        <v>113</v>
      </c>
      <c r="D11" s="43" t="s">
        <v>117</v>
      </c>
      <c r="E11" s="44" t="s">
        <v>126</v>
      </c>
      <c r="F11" s="2">
        <v>0.1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 t="s">
        <v>153</v>
      </c>
    </row>
    <row r="12" spans="1:20" ht="102.6" customHeight="1" x14ac:dyDescent="0.25">
      <c r="A12" s="126"/>
      <c r="B12" s="141"/>
      <c r="C12" s="136"/>
      <c r="D12" s="43" t="s">
        <v>127</v>
      </c>
      <c r="E12" s="8" t="s">
        <v>128</v>
      </c>
      <c r="F12" s="2">
        <v>0.1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" t="s">
        <v>153</v>
      </c>
    </row>
    <row r="13" spans="1:20" ht="102.6" customHeight="1" x14ac:dyDescent="0.25">
      <c r="A13" s="126"/>
      <c r="B13" s="141"/>
      <c r="C13" s="135" t="s">
        <v>167</v>
      </c>
      <c r="D13" s="43" t="s">
        <v>118</v>
      </c>
      <c r="E13" s="45" t="s">
        <v>129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 t="s">
        <v>154</v>
      </c>
    </row>
    <row r="14" spans="1:20" ht="102.6" customHeight="1" x14ac:dyDescent="0.25">
      <c r="A14" s="126"/>
      <c r="B14" s="141"/>
      <c r="C14" s="137"/>
      <c r="D14" s="43" t="s">
        <v>119</v>
      </c>
      <c r="E14" s="45" t="s">
        <v>130</v>
      </c>
      <c r="F14" s="2">
        <v>0.05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 t="s">
        <v>154</v>
      </c>
    </row>
    <row r="15" spans="1:20" ht="102.6" customHeight="1" x14ac:dyDescent="0.25">
      <c r="A15" s="126"/>
      <c r="B15" s="141"/>
      <c r="C15" s="137"/>
      <c r="D15" s="43" t="s">
        <v>131</v>
      </c>
      <c r="E15" s="45" t="s">
        <v>132</v>
      </c>
      <c r="F15" s="2">
        <v>0.5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 t="s">
        <v>154</v>
      </c>
    </row>
    <row r="16" spans="1:20" ht="102.6" customHeight="1" x14ac:dyDescent="0.25">
      <c r="A16" s="126"/>
      <c r="B16" s="141"/>
      <c r="C16" s="137"/>
      <c r="D16" s="43" t="s">
        <v>133</v>
      </c>
      <c r="E16" s="8" t="s">
        <v>134</v>
      </c>
      <c r="F16" s="2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 t="s">
        <v>154</v>
      </c>
    </row>
    <row r="17" spans="1:20" ht="102.6" customHeight="1" x14ac:dyDescent="0.25">
      <c r="A17" s="126"/>
      <c r="B17" s="141"/>
      <c r="C17" s="136"/>
      <c r="D17" s="43" t="s">
        <v>135</v>
      </c>
      <c r="E17" s="8" t="s">
        <v>136</v>
      </c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" t="s">
        <v>154</v>
      </c>
    </row>
    <row r="18" spans="1:20" ht="102.6" customHeight="1" x14ac:dyDescent="0.25">
      <c r="A18" s="126"/>
      <c r="B18" s="141"/>
      <c r="C18" s="135" t="s">
        <v>114</v>
      </c>
      <c r="D18" s="43" t="s">
        <v>137</v>
      </c>
      <c r="E18" s="8" t="s">
        <v>138</v>
      </c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" t="s">
        <v>153</v>
      </c>
    </row>
    <row r="19" spans="1:20" ht="102.6" customHeight="1" x14ac:dyDescent="0.25">
      <c r="A19" s="126"/>
      <c r="B19" s="141"/>
      <c r="C19" s="136"/>
      <c r="D19" s="43" t="s">
        <v>139</v>
      </c>
      <c r="E19" s="8" t="s">
        <v>140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" t="s">
        <v>153</v>
      </c>
    </row>
    <row r="20" spans="1:20" ht="102.6" customHeight="1" x14ac:dyDescent="0.25">
      <c r="A20" s="126"/>
      <c r="B20" s="141"/>
      <c r="C20" s="135" t="s">
        <v>115</v>
      </c>
      <c r="D20" s="43" t="s">
        <v>141</v>
      </c>
      <c r="E20" s="8" t="s">
        <v>142</v>
      </c>
      <c r="F20" s="2">
        <v>0.2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" t="s">
        <v>153</v>
      </c>
    </row>
    <row r="21" spans="1:20" ht="102.6" customHeight="1" x14ac:dyDescent="0.25">
      <c r="A21" s="126"/>
      <c r="B21" s="141"/>
      <c r="C21" s="137"/>
      <c r="D21" s="43" t="s">
        <v>143</v>
      </c>
      <c r="E21" s="8" t="s">
        <v>144</v>
      </c>
      <c r="F21" s="2">
        <v>0.8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" t="s">
        <v>153</v>
      </c>
    </row>
    <row r="22" spans="1:20" ht="102.6" customHeight="1" x14ac:dyDescent="0.25">
      <c r="A22" s="126"/>
      <c r="B22" s="141"/>
      <c r="C22" s="136"/>
      <c r="D22" s="43" t="s">
        <v>145</v>
      </c>
      <c r="E22" s="8" t="s">
        <v>146</v>
      </c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 t="s">
        <v>153</v>
      </c>
    </row>
    <row r="23" spans="1:20" ht="102.6" customHeight="1" x14ac:dyDescent="0.25">
      <c r="A23" s="126"/>
      <c r="B23" s="141"/>
      <c r="C23" s="43" t="s">
        <v>116</v>
      </c>
      <c r="D23" s="43" t="s">
        <v>147</v>
      </c>
      <c r="E23" s="8" t="s">
        <v>148</v>
      </c>
      <c r="F23" s="2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" t="s">
        <v>154</v>
      </c>
    </row>
    <row r="24" spans="1:20" ht="72.599999999999994" customHeight="1" x14ac:dyDescent="0.25">
      <c r="A24" s="126"/>
      <c r="B24" s="141"/>
      <c r="C24" s="131" t="s">
        <v>66</v>
      </c>
      <c r="D24" s="132"/>
      <c r="E24" s="8" t="s">
        <v>65</v>
      </c>
      <c r="F24" s="2">
        <v>0.1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" t="s">
        <v>153</v>
      </c>
    </row>
    <row r="25" spans="1:20" ht="82.7" customHeight="1" x14ac:dyDescent="0.25">
      <c r="A25" s="127"/>
      <c r="B25" s="142"/>
      <c r="C25" s="133" t="s">
        <v>84</v>
      </c>
      <c r="D25" s="134"/>
      <c r="E25" s="30" t="s">
        <v>155</v>
      </c>
      <c r="F25" s="2">
        <v>0.8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" t="s">
        <v>153</v>
      </c>
    </row>
    <row r="26" spans="1:20" ht="26.45" customHeight="1" x14ac:dyDescent="0.25">
      <c r="F26" s="63">
        <f>AVERAGE(F7:F25)</f>
        <v>0.3657894736842105</v>
      </c>
    </row>
    <row r="27" spans="1:20" ht="18.75" x14ac:dyDescent="0.3">
      <c r="C27" s="88"/>
      <c r="D27" s="89"/>
      <c r="E27" s="89"/>
    </row>
    <row r="28" spans="1:20" ht="18.75" x14ac:dyDescent="0.3">
      <c r="C28" s="90"/>
      <c r="D28" s="89"/>
      <c r="E28" s="89"/>
    </row>
    <row r="29" spans="1:20" ht="18.75" x14ac:dyDescent="0.3">
      <c r="C29" s="89"/>
      <c r="D29" s="89"/>
      <c r="E29" s="89"/>
    </row>
    <row r="30" spans="1:20" ht="18.75" x14ac:dyDescent="0.3">
      <c r="C30" s="91"/>
      <c r="D30" s="89"/>
      <c r="E30" s="89"/>
    </row>
  </sheetData>
  <mergeCells count="25">
    <mergeCell ref="C18:C19"/>
    <mergeCell ref="C20:C22"/>
    <mergeCell ref="B7:B25"/>
    <mergeCell ref="F4:T4"/>
    <mergeCell ref="F3:T3"/>
    <mergeCell ref="E4:E5"/>
    <mergeCell ref="H5:J5"/>
    <mergeCell ref="L5:N5"/>
    <mergeCell ref="P5:R5"/>
    <mergeCell ref="N1:T1"/>
    <mergeCell ref="C2:T2"/>
    <mergeCell ref="T5:T6"/>
    <mergeCell ref="A1:B2"/>
    <mergeCell ref="A7:A25"/>
    <mergeCell ref="A3:C3"/>
    <mergeCell ref="A4:B5"/>
    <mergeCell ref="C4:D5"/>
    <mergeCell ref="C7:D7"/>
    <mergeCell ref="C24:D24"/>
    <mergeCell ref="C25:D25"/>
    <mergeCell ref="D3:E3"/>
    <mergeCell ref="C8:C9"/>
    <mergeCell ref="C11:C12"/>
    <mergeCell ref="C13:C17"/>
    <mergeCell ref="C1:K1"/>
  </mergeCells>
  <pageMargins left="1.75" right="0.7" top="0.75" bottom="0.75" header="0.3" footer="0.3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T21"/>
  <sheetViews>
    <sheetView view="pageBreakPreview" zoomScale="55" zoomScaleNormal="70" zoomScaleSheetLayoutView="55" workbookViewId="0">
      <selection activeCell="E21" sqref="E21"/>
    </sheetView>
  </sheetViews>
  <sheetFormatPr baseColWidth="10" defaultRowHeight="15" x14ac:dyDescent="0.25"/>
  <cols>
    <col min="2" max="2" width="27.85546875" customWidth="1"/>
    <col min="3" max="3" width="24.5703125" customWidth="1"/>
    <col min="4" max="4" width="32.140625" customWidth="1"/>
    <col min="5" max="5" width="49.85546875" customWidth="1"/>
    <col min="6" max="6" width="11.85546875" customWidth="1"/>
    <col min="7" max="7" width="14.85546875" customWidth="1"/>
    <col min="8" max="8" width="14.140625" hidden="1" customWidth="1"/>
    <col min="9" max="9" width="14.5703125" hidden="1" customWidth="1"/>
    <col min="10" max="10" width="14.42578125" hidden="1" customWidth="1"/>
    <col min="11" max="12" width="13.85546875" hidden="1" customWidth="1"/>
    <col min="13" max="14" width="14.42578125" hidden="1" customWidth="1"/>
    <col min="15" max="15" width="13" hidden="1" customWidth="1"/>
    <col min="16" max="16" width="14.42578125" hidden="1" customWidth="1"/>
    <col min="17" max="17" width="14.5703125" hidden="1" customWidth="1"/>
    <col min="18" max="18" width="13.85546875" hidden="1" customWidth="1"/>
    <col min="19" max="19" width="12.5703125" hidden="1" customWidth="1"/>
    <col min="20" max="20" width="25.85546875" customWidth="1"/>
  </cols>
  <sheetData>
    <row r="1" spans="1:20" ht="72.599999999999994" customHeight="1" x14ac:dyDescent="0.25">
      <c r="A1" s="96"/>
      <c r="B1" s="96"/>
      <c r="C1" s="147" t="s">
        <v>94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  <c r="O1" s="147"/>
      <c r="P1" s="148"/>
      <c r="Q1" s="148"/>
      <c r="R1" s="148"/>
      <c r="S1" s="148"/>
      <c r="T1" s="149"/>
    </row>
    <row r="2" spans="1:20" ht="25.35" customHeight="1" x14ac:dyDescent="0.25">
      <c r="A2" s="146" t="s">
        <v>89</v>
      </c>
      <c r="B2" s="128"/>
      <c r="C2" s="128"/>
      <c r="D2" s="21"/>
      <c r="E2" s="96" t="s">
        <v>166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36" customHeight="1" x14ac:dyDescent="0.25">
      <c r="A3" s="163" t="s">
        <v>57</v>
      </c>
      <c r="B3" s="164"/>
      <c r="C3" s="169" t="s">
        <v>58</v>
      </c>
      <c r="D3" s="164"/>
      <c r="E3" s="172" t="s">
        <v>59</v>
      </c>
      <c r="F3" s="113" t="s">
        <v>61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7"/>
    </row>
    <row r="4" spans="1:20" ht="25.35" customHeight="1" x14ac:dyDescent="0.25">
      <c r="A4" s="165"/>
      <c r="B4" s="166"/>
      <c r="C4" s="170"/>
      <c r="D4" s="166"/>
      <c r="E4" s="173"/>
      <c r="F4" s="3">
        <v>2024</v>
      </c>
      <c r="G4" s="31" t="s">
        <v>87</v>
      </c>
      <c r="H4" s="112">
        <v>2025</v>
      </c>
      <c r="I4" s="113"/>
      <c r="J4" s="117"/>
      <c r="K4" s="31" t="s">
        <v>87</v>
      </c>
      <c r="L4" s="112">
        <v>2026</v>
      </c>
      <c r="M4" s="113"/>
      <c r="N4" s="117"/>
      <c r="O4" s="3" t="s">
        <v>87</v>
      </c>
      <c r="P4" s="112">
        <v>2027</v>
      </c>
      <c r="Q4" s="113"/>
      <c r="R4" s="117"/>
      <c r="S4" s="3" t="s">
        <v>87</v>
      </c>
      <c r="T4" s="101" t="s">
        <v>157</v>
      </c>
    </row>
    <row r="5" spans="1:20" ht="25.35" customHeight="1" x14ac:dyDescent="0.25">
      <c r="A5" s="167"/>
      <c r="B5" s="168"/>
      <c r="C5" s="171"/>
      <c r="D5" s="168"/>
      <c r="E5" s="174"/>
      <c r="F5" s="3"/>
      <c r="G5" s="31"/>
      <c r="H5" s="46" t="s">
        <v>107</v>
      </c>
      <c r="I5" s="46" t="s">
        <v>108</v>
      </c>
      <c r="J5" s="46" t="s">
        <v>109</v>
      </c>
      <c r="K5" s="48"/>
      <c r="L5" s="46" t="s">
        <v>107</v>
      </c>
      <c r="M5" s="46" t="s">
        <v>108</v>
      </c>
      <c r="N5" s="46" t="s">
        <v>109</v>
      </c>
      <c r="O5" s="46"/>
      <c r="P5" s="46" t="s">
        <v>107</v>
      </c>
      <c r="Q5" s="46" t="s">
        <v>108</v>
      </c>
      <c r="R5" s="46" t="s">
        <v>109</v>
      </c>
      <c r="S5" s="46"/>
      <c r="T5" s="162"/>
    </row>
    <row r="6" spans="1:20" ht="45.95" customHeight="1" x14ac:dyDescent="0.25">
      <c r="A6" s="143">
        <v>3</v>
      </c>
      <c r="B6" s="150" t="s">
        <v>80</v>
      </c>
      <c r="C6" s="156" t="s">
        <v>68</v>
      </c>
      <c r="D6" s="157"/>
      <c r="E6" s="26" t="s">
        <v>70</v>
      </c>
      <c r="F6" s="56">
        <v>0.8</v>
      </c>
      <c r="G6" s="2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4" t="s">
        <v>158</v>
      </c>
    </row>
    <row r="7" spans="1:20" ht="35.1" customHeight="1" x14ac:dyDescent="0.25">
      <c r="A7" s="144"/>
      <c r="B7" s="151"/>
      <c r="C7" s="158"/>
      <c r="D7" s="159"/>
      <c r="E7" s="26" t="s">
        <v>69</v>
      </c>
      <c r="F7" s="56">
        <v>0.6</v>
      </c>
      <c r="G7" s="32"/>
      <c r="H7" s="32"/>
      <c r="I7" s="32"/>
      <c r="J7" s="20"/>
      <c r="K7" s="20"/>
      <c r="L7" s="20"/>
      <c r="M7" s="20"/>
      <c r="N7" s="13"/>
      <c r="O7" s="13"/>
      <c r="P7" s="13"/>
      <c r="Q7" s="13"/>
      <c r="R7" s="13"/>
      <c r="S7" s="13"/>
      <c r="T7" s="24" t="s">
        <v>158</v>
      </c>
    </row>
    <row r="8" spans="1:20" ht="59.1" customHeight="1" x14ac:dyDescent="0.25">
      <c r="A8" s="144"/>
      <c r="B8" s="151"/>
      <c r="C8" s="158"/>
      <c r="D8" s="159"/>
      <c r="E8" s="26" t="s">
        <v>74</v>
      </c>
      <c r="F8" s="56">
        <v>0.9</v>
      </c>
      <c r="G8" s="32"/>
      <c r="H8" s="32"/>
      <c r="I8" s="32"/>
      <c r="J8" s="20"/>
      <c r="K8" s="20"/>
      <c r="L8" s="20"/>
      <c r="M8" s="20"/>
      <c r="N8" s="13"/>
      <c r="O8" s="13"/>
      <c r="P8" s="13"/>
      <c r="Q8" s="13"/>
      <c r="R8" s="13"/>
      <c r="S8" s="13"/>
      <c r="T8" s="24" t="s">
        <v>158</v>
      </c>
    </row>
    <row r="9" spans="1:20" ht="59.1" customHeight="1" x14ac:dyDescent="0.25">
      <c r="A9" s="144"/>
      <c r="B9" s="151"/>
      <c r="C9" s="160"/>
      <c r="D9" s="161"/>
      <c r="E9" s="26" t="s">
        <v>72</v>
      </c>
      <c r="F9" s="56">
        <v>0.94</v>
      </c>
      <c r="G9" s="32"/>
      <c r="H9" s="32"/>
      <c r="I9" s="32"/>
      <c r="J9" s="20"/>
      <c r="K9" s="20"/>
      <c r="L9" s="20"/>
      <c r="M9" s="20"/>
      <c r="N9" s="13"/>
      <c r="O9" s="13"/>
      <c r="P9" s="13"/>
      <c r="Q9" s="13"/>
      <c r="R9" s="13"/>
      <c r="S9" s="13"/>
      <c r="T9" s="24" t="s">
        <v>158</v>
      </c>
    </row>
    <row r="10" spans="1:20" ht="53.1" customHeight="1" x14ac:dyDescent="0.25">
      <c r="A10" s="144"/>
      <c r="B10" s="151"/>
      <c r="C10" s="154" t="s">
        <v>103</v>
      </c>
      <c r="D10" s="155"/>
      <c r="E10" s="26" t="s">
        <v>86</v>
      </c>
      <c r="F10" s="56">
        <v>0.54</v>
      </c>
      <c r="G10" s="32"/>
      <c r="H10" s="32"/>
      <c r="I10" s="32"/>
      <c r="J10" s="20"/>
      <c r="K10" s="20"/>
      <c r="L10" s="20"/>
      <c r="M10" s="20"/>
      <c r="N10" s="13"/>
      <c r="O10" s="13"/>
      <c r="P10" s="13"/>
      <c r="Q10" s="13"/>
      <c r="R10" s="13"/>
      <c r="S10" s="13"/>
      <c r="T10" s="24" t="s">
        <v>158</v>
      </c>
    </row>
    <row r="11" spans="1:20" ht="73.349999999999994" customHeight="1" x14ac:dyDescent="0.25">
      <c r="A11" s="144"/>
      <c r="B11" s="151"/>
      <c r="C11" s="52" t="s">
        <v>71</v>
      </c>
      <c r="D11" s="52" t="s">
        <v>105</v>
      </c>
      <c r="E11" s="52" t="s">
        <v>73</v>
      </c>
      <c r="F11" s="56">
        <v>1</v>
      </c>
      <c r="G11" s="32"/>
      <c r="H11" s="32"/>
      <c r="I11" s="32"/>
      <c r="J11" s="20"/>
      <c r="K11" s="20"/>
      <c r="L11" s="20"/>
      <c r="M11" s="20"/>
      <c r="N11" s="13"/>
      <c r="O11" s="13"/>
      <c r="P11" s="13"/>
      <c r="Q11" s="13"/>
      <c r="R11" s="13"/>
      <c r="S11" s="13"/>
      <c r="T11" s="53" t="s">
        <v>159</v>
      </c>
    </row>
    <row r="12" spans="1:20" ht="95.45" customHeight="1" x14ac:dyDescent="0.25">
      <c r="A12" s="144"/>
      <c r="B12" s="151"/>
      <c r="C12" s="154" t="s">
        <v>101</v>
      </c>
      <c r="D12" s="155"/>
      <c r="E12" s="26" t="s">
        <v>86</v>
      </c>
      <c r="F12" s="56">
        <v>1</v>
      </c>
      <c r="G12" s="32"/>
      <c r="H12" s="32"/>
      <c r="I12" s="32"/>
      <c r="J12" s="20"/>
      <c r="K12" s="20"/>
      <c r="L12" s="20"/>
      <c r="M12" s="20"/>
      <c r="N12" s="13"/>
      <c r="O12" s="13"/>
      <c r="P12" s="13"/>
      <c r="Q12" s="13"/>
      <c r="R12" s="13"/>
      <c r="S12" s="13"/>
      <c r="T12" s="53" t="s">
        <v>160</v>
      </c>
    </row>
    <row r="13" spans="1:20" ht="95.45" customHeight="1" x14ac:dyDescent="0.25">
      <c r="A13" s="144"/>
      <c r="B13" s="151"/>
      <c r="C13" s="154" t="s">
        <v>78</v>
      </c>
      <c r="D13" s="155"/>
      <c r="E13" s="26" t="s">
        <v>79</v>
      </c>
      <c r="F13" s="56">
        <v>1</v>
      </c>
      <c r="G13" s="32"/>
      <c r="H13" s="32"/>
      <c r="I13" s="32"/>
      <c r="J13" s="20"/>
      <c r="K13" s="20"/>
      <c r="L13" s="20"/>
      <c r="M13" s="20"/>
      <c r="N13" s="13"/>
      <c r="O13" s="13"/>
      <c r="P13" s="13"/>
      <c r="Q13" s="13"/>
      <c r="R13" s="13"/>
      <c r="S13" s="13"/>
      <c r="T13" s="53" t="s">
        <v>161</v>
      </c>
    </row>
    <row r="14" spans="1:20" ht="39.6" customHeight="1" x14ac:dyDescent="0.25">
      <c r="A14" s="144"/>
      <c r="B14" s="151"/>
      <c r="C14" s="153" t="s">
        <v>75</v>
      </c>
      <c r="D14" s="28" t="s">
        <v>77</v>
      </c>
      <c r="E14" s="29" t="s">
        <v>81</v>
      </c>
      <c r="F14" s="56">
        <v>0.98</v>
      </c>
      <c r="G14" s="32"/>
      <c r="H14" s="32"/>
      <c r="I14" s="32"/>
      <c r="J14" s="20"/>
      <c r="K14" s="20"/>
      <c r="L14" s="20"/>
      <c r="M14" s="20"/>
      <c r="N14" s="13"/>
      <c r="O14" s="13"/>
      <c r="P14" s="13"/>
      <c r="Q14" s="13"/>
      <c r="R14" s="13"/>
      <c r="S14" s="13"/>
      <c r="T14" s="24" t="s">
        <v>162</v>
      </c>
    </row>
    <row r="15" spans="1:20" ht="73.349999999999994" customHeight="1" x14ac:dyDescent="0.25">
      <c r="A15" s="144"/>
      <c r="B15" s="151"/>
      <c r="C15" s="153"/>
      <c r="D15" s="28" t="s">
        <v>102</v>
      </c>
      <c r="E15" s="26" t="s">
        <v>85</v>
      </c>
      <c r="F15" s="56">
        <v>0.98</v>
      </c>
      <c r="G15" s="32"/>
      <c r="H15" s="32"/>
      <c r="I15" s="32"/>
      <c r="J15" s="20"/>
      <c r="K15" s="20"/>
      <c r="L15" s="20"/>
      <c r="M15" s="20"/>
      <c r="N15" s="13"/>
      <c r="O15" s="13"/>
      <c r="P15" s="13"/>
      <c r="Q15" s="13"/>
      <c r="R15" s="13"/>
      <c r="S15" s="13"/>
      <c r="T15" s="24" t="s">
        <v>162</v>
      </c>
    </row>
    <row r="16" spans="1:20" ht="67.5" customHeight="1" thickBot="1" x14ac:dyDescent="0.3">
      <c r="A16" s="145"/>
      <c r="B16" s="152"/>
      <c r="C16" s="153"/>
      <c r="D16" s="27" t="s">
        <v>76</v>
      </c>
      <c r="E16" s="27" t="s">
        <v>82</v>
      </c>
      <c r="F16" s="56">
        <v>1</v>
      </c>
      <c r="G16" s="32"/>
      <c r="H16" s="32"/>
      <c r="I16" s="32"/>
      <c r="J16" s="20"/>
      <c r="K16" s="20"/>
      <c r="L16" s="20"/>
      <c r="M16" s="20"/>
      <c r="N16" s="13"/>
      <c r="O16" s="13"/>
      <c r="P16" s="13"/>
      <c r="Q16" s="13"/>
      <c r="R16" s="13"/>
      <c r="S16" s="13"/>
      <c r="T16" s="24" t="s">
        <v>162</v>
      </c>
    </row>
    <row r="17" spans="1:13" ht="21.95" customHeight="1" x14ac:dyDescent="0.25">
      <c r="A17" s="5"/>
      <c r="B17" s="5"/>
      <c r="C17" s="5"/>
      <c r="D17" s="5"/>
      <c r="E17" s="5"/>
      <c r="F17" s="57">
        <f>AVERAGE(F6:F16)</f>
        <v>0.88545454545454549</v>
      </c>
      <c r="G17" s="5"/>
      <c r="H17" s="5"/>
      <c r="I17" s="5"/>
      <c r="J17" s="5"/>
      <c r="K17" s="5"/>
      <c r="L17" s="5"/>
      <c r="M17" s="5"/>
    </row>
    <row r="18" spans="1:13" ht="18.75" x14ac:dyDescent="0.3">
      <c r="D18" s="88"/>
      <c r="E18" s="89"/>
      <c r="F18" s="89"/>
    </row>
    <row r="19" spans="1:13" ht="18.75" x14ac:dyDescent="0.3">
      <c r="D19" s="90"/>
      <c r="E19" s="89"/>
      <c r="F19" s="89"/>
    </row>
    <row r="20" spans="1:13" ht="18.75" x14ac:dyDescent="0.3">
      <c r="D20" s="89"/>
      <c r="E20" s="89"/>
      <c r="F20" s="89"/>
    </row>
    <row r="21" spans="1:13" ht="18.75" x14ac:dyDescent="0.3">
      <c r="D21" s="91"/>
      <c r="E21" s="89"/>
      <c r="F21" s="89"/>
    </row>
  </sheetData>
  <mergeCells count="20">
    <mergeCell ref="T4:T5"/>
    <mergeCell ref="A3:B5"/>
    <mergeCell ref="C3:D5"/>
    <mergeCell ref="E3:E5"/>
    <mergeCell ref="A6:A16"/>
    <mergeCell ref="A2:C2"/>
    <mergeCell ref="A1:B1"/>
    <mergeCell ref="C1:N1"/>
    <mergeCell ref="B6:B16"/>
    <mergeCell ref="F3:T3"/>
    <mergeCell ref="C14:C16"/>
    <mergeCell ref="C12:D12"/>
    <mergeCell ref="C13:D13"/>
    <mergeCell ref="H4:J4"/>
    <mergeCell ref="L4:N4"/>
    <mergeCell ref="E2:T2"/>
    <mergeCell ref="C6:D9"/>
    <mergeCell ref="C10:D10"/>
    <mergeCell ref="O1:T1"/>
    <mergeCell ref="P4:R4"/>
  </mergeCells>
  <pageMargins left="0.7" right="0.7" top="0.75" bottom="0.75" header="0.3" footer="0.3"/>
  <pageSetup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T17"/>
  <sheetViews>
    <sheetView view="pageBreakPreview" zoomScale="70" zoomScaleNormal="89" zoomScaleSheetLayoutView="70" workbookViewId="0">
      <selection activeCell="A19" sqref="A19:XFD19"/>
    </sheetView>
  </sheetViews>
  <sheetFormatPr baseColWidth="10" defaultRowHeight="15" x14ac:dyDescent="0.25"/>
  <cols>
    <col min="2" max="2" width="30.42578125" customWidth="1"/>
    <col min="3" max="3" width="22.42578125" customWidth="1"/>
    <col min="4" max="4" width="34.5703125" customWidth="1"/>
    <col min="5" max="5" width="39.140625" customWidth="1"/>
    <col min="6" max="6" width="11" bestFit="1" customWidth="1"/>
    <col min="7" max="7" width="11" customWidth="1"/>
    <col min="8" max="8" width="15.5703125" customWidth="1"/>
    <col min="9" max="9" width="15" customWidth="1"/>
    <col min="10" max="10" width="14.85546875" customWidth="1"/>
    <col min="11" max="11" width="9.5703125" customWidth="1"/>
    <col min="12" max="12" width="15" customWidth="1"/>
    <col min="13" max="13" width="15.42578125" customWidth="1"/>
    <col min="14" max="14" width="14.5703125" customWidth="1"/>
    <col min="15" max="15" width="9.5703125" customWidth="1"/>
    <col min="16" max="16" width="14.85546875" customWidth="1"/>
    <col min="17" max="17" width="15.42578125" customWidth="1"/>
    <col min="18" max="18" width="15.5703125" customWidth="1"/>
    <col min="19" max="19" width="11.5703125" customWidth="1"/>
    <col min="20" max="20" width="16.140625" customWidth="1"/>
  </cols>
  <sheetData>
    <row r="1" spans="1:20" ht="73.5" customHeight="1" x14ac:dyDescent="0.25">
      <c r="A1" s="177"/>
      <c r="B1" s="178"/>
      <c r="C1" s="182" t="s">
        <v>83</v>
      </c>
      <c r="D1" s="183"/>
      <c r="E1" s="183"/>
      <c r="F1" s="183"/>
      <c r="G1" s="183"/>
      <c r="H1" s="183"/>
      <c r="I1" s="183"/>
      <c r="J1" s="183"/>
      <c r="K1" s="184"/>
      <c r="L1" s="33"/>
      <c r="M1" s="33"/>
      <c r="N1" s="95"/>
      <c r="O1" s="95"/>
      <c r="P1" s="95"/>
      <c r="Q1" s="95"/>
      <c r="R1" s="95"/>
      <c r="S1" s="95"/>
      <c r="T1" s="95"/>
    </row>
    <row r="2" spans="1:20" ht="69.75" customHeight="1" x14ac:dyDescent="0.25">
      <c r="A2" s="179" t="s">
        <v>95</v>
      </c>
      <c r="B2" s="128"/>
      <c r="C2" s="128"/>
      <c r="D2" s="108" t="s">
        <v>96</v>
      </c>
      <c r="E2" s="185"/>
      <c r="F2" s="108" t="s">
        <v>165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0"/>
    </row>
    <row r="3" spans="1:20" ht="14.45" customHeight="1" x14ac:dyDescent="0.25">
      <c r="A3" s="180" t="s">
        <v>17</v>
      </c>
      <c r="B3" s="101" t="s">
        <v>16</v>
      </c>
      <c r="C3" s="106" t="s">
        <v>0</v>
      </c>
      <c r="D3" s="107"/>
      <c r="E3" s="101" t="s">
        <v>1</v>
      </c>
      <c r="F3" s="113" t="s">
        <v>61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ht="27" customHeight="1" x14ac:dyDescent="0.25">
      <c r="A4" s="181"/>
      <c r="B4" s="186"/>
      <c r="C4" s="187"/>
      <c r="D4" s="188"/>
      <c r="E4" s="186"/>
      <c r="F4" s="7">
        <v>2024</v>
      </c>
      <c r="G4" s="7" t="s">
        <v>87</v>
      </c>
      <c r="H4" s="112">
        <v>2025</v>
      </c>
      <c r="I4" s="113"/>
      <c r="J4" s="117"/>
      <c r="K4" s="101" t="s">
        <v>87</v>
      </c>
      <c r="L4" s="112">
        <v>2026</v>
      </c>
      <c r="M4" s="113"/>
      <c r="N4" s="117"/>
      <c r="O4" s="101" t="s">
        <v>87</v>
      </c>
      <c r="P4" s="112">
        <v>2027</v>
      </c>
      <c r="Q4" s="113"/>
      <c r="R4" s="117"/>
      <c r="S4" s="101" t="s">
        <v>87</v>
      </c>
      <c r="T4" s="175" t="s">
        <v>163</v>
      </c>
    </row>
    <row r="5" spans="1:20" ht="27" customHeight="1" x14ac:dyDescent="0.25">
      <c r="A5" s="47"/>
      <c r="B5" s="162"/>
      <c r="C5" s="189"/>
      <c r="D5" s="190"/>
      <c r="E5" s="162"/>
      <c r="F5" s="7"/>
      <c r="G5" s="7"/>
      <c r="H5" s="46" t="s">
        <v>107</v>
      </c>
      <c r="I5" s="46" t="s">
        <v>108</v>
      </c>
      <c r="J5" s="46" t="s">
        <v>109</v>
      </c>
      <c r="K5" s="162"/>
      <c r="L5" s="46" t="s">
        <v>107</v>
      </c>
      <c r="M5" s="46" t="s">
        <v>108</v>
      </c>
      <c r="N5" s="46" t="s">
        <v>109</v>
      </c>
      <c r="O5" s="162"/>
      <c r="P5" s="46" t="s">
        <v>107</v>
      </c>
      <c r="Q5" s="46" t="s">
        <v>108</v>
      </c>
      <c r="R5" s="46" t="s">
        <v>109</v>
      </c>
      <c r="S5" s="162"/>
      <c r="T5" s="175"/>
    </row>
    <row r="6" spans="1:20" ht="62.1" customHeight="1" x14ac:dyDescent="0.25">
      <c r="A6" s="176">
        <v>4</v>
      </c>
      <c r="B6" s="136" t="s">
        <v>21</v>
      </c>
      <c r="C6" s="135" t="s">
        <v>22</v>
      </c>
      <c r="D6" s="6" t="s">
        <v>23</v>
      </c>
      <c r="E6" s="6" t="s">
        <v>24</v>
      </c>
      <c r="F6" s="2">
        <v>1</v>
      </c>
      <c r="G6" s="8"/>
      <c r="H6" s="8"/>
      <c r="I6" s="8"/>
      <c r="J6" s="8"/>
      <c r="K6" s="19"/>
      <c r="L6" s="19"/>
      <c r="M6" s="19"/>
      <c r="N6" s="19"/>
      <c r="O6" s="19"/>
      <c r="P6" s="19"/>
      <c r="Q6" s="19"/>
      <c r="R6" s="19"/>
      <c r="S6" s="19"/>
      <c r="T6" s="9" t="s">
        <v>164</v>
      </c>
    </row>
    <row r="7" spans="1:20" ht="47.25" customHeight="1" x14ac:dyDescent="0.25">
      <c r="A7" s="176"/>
      <c r="B7" s="191"/>
      <c r="C7" s="137"/>
      <c r="D7" s="6" t="s">
        <v>25</v>
      </c>
      <c r="E7" s="6" t="s">
        <v>12</v>
      </c>
      <c r="F7" s="2">
        <v>1</v>
      </c>
      <c r="G7" s="8"/>
      <c r="H7" s="8"/>
      <c r="I7" s="8"/>
      <c r="J7" s="8"/>
      <c r="K7" s="19"/>
      <c r="L7" s="19"/>
      <c r="M7" s="19"/>
      <c r="N7" s="19"/>
      <c r="O7" s="19"/>
      <c r="P7" s="19"/>
      <c r="Q7" s="19"/>
      <c r="R7" s="19"/>
      <c r="S7" s="19"/>
      <c r="T7" s="9" t="s">
        <v>164</v>
      </c>
    </row>
    <row r="8" spans="1:20" ht="48" customHeight="1" x14ac:dyDescent="0.25">
      <c r="A8" s="176"/>
      <c r="B8" s="191"/>
      <c r="C8" s="137"/>
      <c r="D8" s="6" t="s">
        <v>104</v>
      </c>
      <c r="E8" s="6" t="s">
        <v>26</v>
      </c>
      <c r="F8" s="2">
        <v>1</v>
      </c>
      <c r="G8" s="8"/>
      <c r="H8" s="8"/>
      <c r="I8" s="8"/>
      <c r="J8" s="8"/>
      <c r="K8" s="19"/>
      <c r="L8" s="19"/>
      <c r="M8" s="19"/>
      <c r="N8" s="19"/>
      <c r="O8" s="19"/>
      <c r="P8" s="19"/>
      <c r="Q8" s="19"/>
      <c r="R8" s="19"/>
      <c r="S8" s="19"/>
      <c r="T8" s="9" t="s">
        <v>164</v>
      </c>
    </row>
    <row r="9" spans="1:20" ht="78" customHeight="1" x14ac:dyDescent="0.25">
      <c r="A9" s="176"/>
      <c r="B9" s="191"/>
      <c r="C9" s="137"/>
      <c r="D9" s="6" t="s">
        <v>27</v>
      </c>
      <c r="E9" s="6" t="s">
        <v>3</v>
      </c>
      <c r="F9" s="2">
        <v>1</v>
      </c>
      <c r="G9" s="8"/>
      <c r="H9" s="8"/>
      <c r="I9" s="8"/>
      <c r="J9" s="8"/>
      <c r="K9" s="19"/>
      <c r="L9" s="19"/>
      <c r="M9" s="19"/>
      <c r="N9" s="19"/>
      <c r="O9" s="19"/>
      <c r="P9" s="19"/>
      <c r="Q9" s="19"/>
      <c r="R9" s="19"/>
      <c r="S9" s="19"/>
      <c r="T9" s="9" t="s">
        <v>164</v>
      </c>
    </row>
    <row r="10" spans="1:20" ht="91.5" customHeight="1" x14ac:dyDescent="0.25">
      <c r="A10" s="176"/>
      <c r="B10" s="191"/>
      <c r="C10" s="137"/>
      <c r="D10" s="6" t="s">
        <v>10</v>
      </c>
      <c r="E10" s="6" t="s">
        <v>4</v>
      </c>
      <c r="F10" s="2">
        <v>1</v>
      </c>
      <c r="G10" s="8"/>
      <c r="H10" s="8"/>
      <c r="I10" s="8"/>
      <c r="J10" s="8"/>
      <c r="K10" s="19"/>
      <c r="L10" s="19"/>
      <c r="M10" s="19"/>
      <c r="N10" s="19"/>
      <c r="O10" s="19"/>
      <c r="P10" s="19"/>
      <c r="Q10" s="19"/>
      <c r="R10" s="19"/>
      <c r="S10" s="19"/>
      <c r="T10" s="9" t="s">
        <v>164</v>
      </c>
    </row>
    <row r="11" spans="1:20" ht="81.75" customHeight="1" x14ac:dyDescent="0.25">
      <c r="A11" s="176"/>
      <c r="B11" s="191"/>
      <c r="C11" s="137"/>
      <c r="D11" s="6" t="s">
        <v>13</v>
      </c>
      <c r="E11" s="6" t="s">
        <v>5</v>
      </c>
      <c r="F11" s="2">
        <v>0.5</v>
      </c>
      <c r="G11" s="8"/>
      <c r="H11" s="8"/>
      <c r="I11" s="8"/>
      <c r="J11" s="8"/>
      <c r="K11" s="19"/>
      <c r="L11" s="19"/>
      <c r="M11" s="19"/>
      <c r="N11" s="19"/>
      <c r="O11" s="19"/>
      <c r="P11" s="19"/>
      <c r="Q11" s="19"/>
      <c r="R11" s="19"/>
      <c r="S11" s="19"/>
      <c r="T11" s="9" t="s">
        <v>164</v>
      </c>
    </row>
    <row r="12" spans="1:20" ht="51.6" customHeight="1" x14ac:dyDescent="0.25">
      <c r="A12" s="176"/>
      <c r="B12" s="191"/>
      <c r="C12" s="137"/>
      <c r="D12" s="6" t="s">
        <v>11</v>
      </c>
      <c r="E12" s="6" t="s">
        <v>6</v>
      </c>
      <c r="F12" s="2">
        <v>1</v>
      </c>
      <c r="G12" s="8"/>
      <c r="H12" s="8"/>
      <c r="I12" s="8"/>
      <c r="J12" s="8"/>
      <c r="K12" s="19"/>
      <c r="L12" s="19"/>
      <c r="M12" s="19"/>
      <c r="N12" s="19"/>
      <c r="O12" s="19"/>
      <c r="P12" s="19"/>
      <c r="Q12" s="19"/>
      <c r="R12" s="19"/>
      <c r="S12" s="19"/>
      <c r="T12" s="9" t="s">
        <v>164</v>
      </c>
    </row>
    <row r="13" spans="1:20" ht="83.25" customHeight="1" x14ac:dyDescent="0.25">
      <c r="A13" s="176"/>
      <c r="B13" s="191"/>
      <c r="C13" s="137"/>
      <c r="D13" s="6" t="s">
        <v>7</v>
      </c>
      <c r="E13" s="6" t="s">
        <v>8</v>
      </c>
      <c r="F13" s="2">
        <v>1</v>
      </c>
      <c r="G13" s="8"/>
      <c r="H13" s="8"/>
      <c r="I13" s="8"/>
      <c r="J13" s="8"/>
      <c r="K13" s="19"/>
      <c r="L13" s="19"/>
      <c r="M13" s="19"/>
      <c r="N13" s="19"/>
      <c r="O13" s="19"/>
      <c r="P13" s="19"/>
      <c r="Q13" s="19"/>
      <c r="R13" s="19"/>
      <c r="S13" s="19"/>
      <c r="T13" s="9" t="s">
        <v>164</v>
      </c>
    </row>
    <row r="14" spans="1:20" ht="83.25" customHeight="1" x14ac:dyDescent="0.25">
      <c r="A14" s="176"/>
      <c r="B14" s="191"/>
      <c r="C14" s="137"/>
      <c r="D14" s="6" t="s">
        <v>98</v>
      </c>
      <c r="E14" s="6" t="s">
        <v>99</v>
      </c>
      <c r="F14" s="2">
        <v>1</v>
      </c>
      <c r="G14" s="8"/>
      <c r="H14" s="8"/>
      <c r="I14" s="8"/>
      <c r="J14" s="8"/>
      <c r="K14" s="19"/>
      <c r="L14" s="19"/>
      <c r="M14" s="19"/>
      <c r="N14" s="19"/>
      <c r="O14" s="19"/>
      <c r="P14" s="19"/>
      <c r="Q14" s="19"/>
      <c r="R14" s="19"/>
      <c r="S14" s="19"/>
      <c r="T14" s="9" t="s">
        <v>164</v>
      </c>
    </row>
    <row r="15" spans="1:20" ht="123.75" customHeight="1" x14ac:dyDescent="0.25">
      <c r="A15" s="176"/>
      <c r="B15" s="191"/>
      <c r="C15" s="136"/>
      <c r="D15" s="6" t="s">
        <v>14</v>
      </c>
      <c r="E15" s="6" t="s">
        <v>9</v>
      </c>
      <c r="F15" s="2">
        <v>1</v>
      </c>
      <c r="G15" s="8"/>
      <c r="H15" s="8"/>
      <c r="I15" s="8"/>
      <c r="J15" s="8"/>
      <c r="K15" s="19"/>
      <c r="L15" s="19"/>
      <c r="M15" s="19"/>
      <c r="N15" s="19"/>
      <c r="O15" s="19"/>
      <c r="P15" s="19"/>
      <c r="Q15" s="19"/>
      <c r="R15" s="19"/>
      <c r="S15" s="19"/>
      <c r="T15" s="9" t="s">
        <v>164</v>
      </c>
    </row>
    <row r="16" spans="1:20" ht="39.950000000000003" customHeight="1" x14ac:dyDescent="0.25">
      <c r="A16" s="58"/>
      <c r="B16" s="59"/>
      <c r="C16" s="59"/>
      <c r="D16" s="60"/>
      <c r="E16" s="60"/>
      <c r="F16" s="62">
        <f>AVERAGE(F6:F15)</f>
        <v>0.95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1"/>
    </row>
    <row r="17" spans="1:20" ht="15.75" thickBot="1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</row>
  </sheetData>
  <mergeCells count="21">
    <mergeCell ref="A6:A15"/>
    <mergeCell ref="A1:B1"/>
    <mergeCell ref="A2:C2"/>
    <mergeCell ref="A3:A4"/>
    <mergeCell ref="C1:K1"/>
    <mergeCell ref="F3:T3"/>
    <mergeCell ref="D2:E2"/>
    <mergeCell ref="F2:T2"/>
    <mergeCell ref="N1:T1"/>
    <mergeCell ref="H4:J4"/>
    <mergeCell ref="B3:B5"/>
    <mergeCell ref="C3:D5"/>
    <mergeCell ref="E3:E5"/>
    <mergeCell ref="L4:N4"/>
    <mergeCell ref="P4:R4"/>
    <mergeCell ref="B6:B15"/>
    <mergeCell ref="C6:C15"/>
    <mergeCell ref="T4:T5"/>
    <mergeCell ref="K4:K5"/>
    <mergeCell ref="O4:O5"/>
    <mergeCell ref="S4:S5"/>
  </mergeCells>
  <pageMargins left="0.7" right="0.7" top="0.75" bottom="0.75" header="0.3" footer="0.3"/>
  <pageSetup scale="2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8"/>
  <sheetViews>
    <sheetView view="pageBreakPreview" zoomScale="85" zoomScaleNormal="85" zoomScaleSheetLayoutView="85" workbookViewId="0">
      <selection activeCell="C19" sqref="C19"/>
    </sheetView>
  </sheetViews>
  <sheetFormatPr baseColWidth="10" defaultRowHeight="15" x14ac:dyDescent="0.25"/>
  <cols>
    <col min="1" max="1" width="4.140625" customWidth="1"/>
    <col min="2" max="2" width="19.140625" customWidth="1"/>
    <col min="3" max="3" width="79.85546875" customWidth="1"/>
    <col min="4" max="4" width="12.7109375" customWidth="1"/>
    <col min="5" max="5" width="15.42578125" customWidth="1"/>
  </cols>
  <sheetData>
    <row r="1" spans="1:5" ht="30.95" customHeight="1" x14ac:dyDescent="0.25">
      <c r="A1" s="193" t="s">
        <v>20</v>
      </c>
      <c r="B1" s="194"/>
      <c r="C1" s="194"/>
      <c r="D1" s="80" t="s">
        <v>172</v>
      </c>
      <c r="E1" s="81" t="s">
        <v>171</v>
      </c>
    </row>
    <row r="2" spans="1:5" x14ac:dyDescent="0.25">
      <c r="A2" s="82" t="s">
        <v>17</v>
      </c>
      <c r="B2" s="64" t="s">
        <v>18</v>
      </c>
      <c r="C2" s="23" t="s">
        <v>19</v>
      </c>
      <c r="D2" s="66">
        <v>1</v>
      </c>
      <c r="E2" s="83">
        <v>0.25</v>
      </c>
    </row>
    <row r="3" spans="1:5" ht="63" x14ac:dyDescent="0.25">
      <c r="A3" s="84">
        <v>1</v>
      </c>
      <c r="B3" s="192" t="s">
        <v>28</v>
      </c>
      <c r="C3" s="65" t="s">
        <v>30</v>
      </c>
      <c r="D3" s="76">
        <v>0.7</v>
      </c>
      <c r="E3" s="85">
        <f>(D3*E2)/D2</f>
        <v>0.17499999999999999</v>
      </c>
    </row>
    <row r="4" spans="1:5" ht="63" x14ac:dyDescent="0.25">
      <c r="A4" s="84">
        <v>2</v>
      </c>
      <c r="B4" s="192"/>
      <c r="C4" s="25" t="s">
        <v>31</v>
      </c>
      <c r="D4" s="76">
        <f>'TECNICA '!I14</f>
        <v>0.94666666666666666</v>
      </c>
      <c r="E4" s="85">
        <f t="shared" ref="E4:E7" si="0">(D4*E3)/D3</f>
        <v>0.23666666666666666</v>
      </c>
    </row>
    <row r="5" spans="1:5" ht="94.5" x14ac:dyDescent="0.25">
      <c r="A5" s="84">
        <v>3</v>
      </c>
      <c r="B5" s="55" t="s">
        <v>153</v>
      </c>
      <c r="C5" s="25" t="s">
        <v>60</v>
      </c>
      <c r="D5" s="76">
        <f>GERENCIA!F26</f>
        <v>0.3657894736842105</v>
      </c>
      <c r="E5" s="85">
        <f t="shared" si="0"/>
        <v>9.1447368421052624E-2</v>
      </c>
    </row>
    <row r="6" spans="1:5" ht="31.5" x14ac:dyDescent="0.25">
      <c r="A6" s="84">
        <v>4</v>
      </c>
      <c r="B6" s="55" t="s">
        <v>174</v>
      </c>
      <c r="C6" s="25" t="s">
        <v>169</v>
      </c>
      <c r="D6" s="76">
        <f>ADMINISTRATIVA!F17</f>
        <v>0.88545454545454549</v>
      </c>
      <c r="E6" s="85">
        <f t="shared" si="0"/>
        <v>0.2213636363636364</v>
      </c>
    </row>
    <row r="7" spans="1:5" ht="60" customHeight="1" thickBot="1" x14ac:dyDescent="0.3">
      <c r="A7" s="84">
        <v>5</v>
      </c>
      <c r="B7" s="55" t="s">
        <v>29</v>
      </c>
      <c r="C7" s="25" t="s">
        <v>170</v>
      </c>
      <c r="D7" s="77">
        <f>'CIENCIA Y TEGNOLOGIA '!F16</f>
        <v>0.95</v>
      </c>
      <c r="E7" s="86">
        <f t="shared" si="0"/>
        <v>0.23750000000000002</v>
      </c>
    </row>
    <row r="8" spans="1:5" ht="19.5" thickBot="1" x14ac:dyDescent="0.3">
      <c r="A8" s="195" t="s">
        <v>173</v>
      </c>
      <c r="B8" s="196"/>
      <c r="C8" s="196"/>
      <c r="D8" s="78">
        <f>AVERAGE(D3:D7)</f>
        <v>0.76958213716108459</v>
      </c>
      <c r="E8" s="79">
        <f>AVERAGE(E2:E7)</f>
        <v>0.20199627857522595</v>
      </c>
    </row>
  </sheetData>
  <mergeCells count="3">
    <mergeCell ref="B3:B4"/>
    <mergeCell ref="A1:C1"/>
    <mergeCell ref="A8:C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PLAN ACCION INVERSION 2025</vt:lpstr>
      <vt:lpstr>TECNICA </vt:lpstr>
      <vt:lpstr>GERENCIA</vt:lpstr>
      <vt:lpstr>ADMINISTRATIVA</vt:lpstr>
      <vt:lpstr>CIENCIA Y TEGNOLOGIA </vt:lpstr>
      <vt:lpstr>OBJETIVOS TODOS</vt:lpstr>
      <vt:lpstr>ADMINISTRATIVA!Área_de_impresión</vt:lpstr>
      <vt:lpstr>'CIENCIA Y TEGNOLOGIA '!Área_de_impresión</vt:lpstr>
      <vt:lpstr>'OBJETIVOS TODOS'!Área_de_impresión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HP</cp:lastModifiedBy>
  <cp:lastPrinted>2025-01-14T17:14:47Z</cp:lastPrinted>
  <dcterms:created xsi:type="dcterms:W3CDTF">2018-12-06T22:14:55Z</dcterms:created>
  <dcterms:modified xsi:type="dcterms:W3CDTF">2025-01-14T22:57:14Z</dcterms:modified>
</cp:coreProperties>
</file>