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onica Mera Ceron\Desktop\RENDICION DE LA CUENTA SIA\auditoria 20254-2025\1.PLAN ACCION INSTITUCIONAL 2025\"/>
    </mc:Choice>
  </mc:AlternateContent>
  <xr:revisionPtr revIDLastSave="0" documentId="8_{8204DB93-7BC7-4355-9E11-9E0042680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ACCION 2025 INDER" sheetId="5" r:id="rId1"/>
    <sheet name="REC X META" sheetId="3" r:id="rId2"/>
    <sheet name="REC 24-2027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5" i="5" l="1"/>
  <c r="AG34" i="5"/>
  <c r="AF34" i="5"/>
  <c r="AE34" i="5"/>
  <c r="AD34" i="5"/>
  <c r="AC34" i="5"/>
  <c r="AB34" i="5"/>
  <c r="AA34" i="5"/>
  <c r="AS32" i="5"/>
  <c r="Z32" i="5"/>
  <c r="Z31" i="5"/>
  <c r="AS31" i="5" s="1"/>
  <c r="AS30" i="5"/>
  <c r="AS29" i="5"/>
  <c r="AG29" i="5"/>
  <c r="AA29" i="5"/>
  <c r="Z29" i="5"/>
  <c r="Z28" i="5"/>
  <c r="AS28" i="5" s="1"/>
  <c r="AS27" i="5"/>
  <c r="AG26" i="5"/>
  <c r="Z19" i="5" s="1"/>
  <c r="AS25" i="5"/>
  <c r="AS24" i="5"/>
  <c r="AS23" i="5"/>
  <c r="AS22" i="5"/>
  <c r="AS21" i="5"/>
  <c r="AA19" i="5"/>
  <c r="AS19" i="5" s="1"/>
  <c r="Z18" i="5"/>
  <c r="AS18" i="5" s="1"/>
  <c r="L9" i="4"/>
  <c r="K9" i="4"/>
  <c r="I9" i="4"/>
  <c r="H9" i="4"/>
  <c r="F9" i="4"/>
  <c r="E9" i="4"/>
  <c r="C9" i="4"/>
  <c r="B9" i="4"/>
  <c r="O8" i="4"/>
  <c r="N8" i="4"/>
  <c r="M8" i="4"/>
  <c r="J8" i="4"/>
  <c r="G8" i="4"/>
  <c r="D8" i="4"/>
  <c r="P8" i="4" s="1"/>
  <c r="O7" i="4"/>
  <c r="N7" i="4"/>
  <c r="M7" i="4"/>
  <c r="J7" i="4"/>
  <c r="G7" i="4"/>
  <c r="D7" i="4"/>
  <c r="P7" i="4" s="1"/>
  <c r="O6" i="4"/>
  <c r="N6" i="4"/>
  <c r="M6" i="4"/>
  <c r="J6" i="4"/>
  <c r="G6" i="4"/>
  <c r="D6" i="4"/>
  <c r="O5" i="4"/>
  <c r="N5" i="4"/>
  <c r="M5" i="4"/>
  <c r="J5" i="4"/>
  <c r="G5" i="4"/>
  <c r="D5" i="4"/>
  <c r="P5" i="4" s="1"/>
  <c r="O4" i="4"/>
  <c r="N4" i="4"/>
  <c r="M4" i="4"/>
  <c r="J4" i="4"/>
  <c r="G4" i="4"/>
  <c r="D4" i="4"/>
  <c r="P4" i="4" s="1"/>
  <c r="O3" i="4"/>
  <c r="N3" i="4"/>
  <c r="M3" i="4"/>
  <c r="J3" i="4"/>
  <c r="G3" i="4"/>
  <c r="D3" i="4"/>
  <c r="D8" i="3"/>
  <c r="D7" i="3"/>
  <c r="D6" i="3"/>
  <c r="D5" i="3"/>
  <c r="D4" i="3"/>
  <c r="D3" i="3"/>
  <c r="C9" i="3"/>
  <c r="AS26" i="5" l="1"/>
  <c r="AS34" i="5" s="1"/>
  <c r="Z34" i="5"/>
  <c r="D9" i="3"/>
  <c r="P6" i="4"/>
  <c r="D9" i="4"/>
  <c r="G9" i="4"/>
  <c r="M9" i="4"/>
  <c r="N9" i="4"/>
  <c r="O9" i="4"/>
  <c r="J9" i="4"/>
  <c r="P3" i="4"/>
  <c r="B9" i="3"/>
  <c r="P9" i="4" l="1"/>
</calcChain>
</file>

<file path=xl/sharedStrings.xml><?xml version="1.0" encoding="utf-8"?>
<sst xmlns="http://schemas.openxmlformats.org/spreadsheetml/2006/main" count="638" uniqueCount="181">
  <si>
    <t>TOTAL</t>
  </si>
  <si>
    <t>TOTAL RECURSOS PROGRAMADOS 2024 - 2027 POR FUENTE</t>
  </si>
  <si>
    <t>7.924 personas vinculadas a programas y proyectos físicos, deportivos y recreativos con enfoque de discapacidad, género y género diverso</t>
  </si>
  <si>
    <t>69.099 personas participando en actividades deportivas, recreativas y físicas con enfoque  étnico, campesino, de género, género diverso, y discapacidad con fines de esparcimiento.</t>
  </si>
  <si>
    <t>2.990 personas participando en procesos de iniciación, fundamentación y perfeccionamiento en disciplinas formativas con enfoque de género, discapacidad y género diverso</t>
  </si>
  <si>
    <t xml:space="preserve">2.344 atletas preparados para competencias de alto rendimiento con enfoque étnico, campesino, de discapacidad, género y género diverso. </t>
  </si>
  <si>
    <t>406 estímulos económicos o educativos entregados a deportistas de alto rendimiento con enfoque étnico, campesino de discapacidad, género y género diverso</t>
  </si>
  <si>
    <t xml:space="preserve">8 capacitaciones en  deporte libre de violencias de género, hábitos de salud y salud mental con enfoque étnico, campesino, de discapacidad, género y género diverso dirigidas a deportistas de alto rendimiento, entrenadores, ligas y clubes y equipo de INDEPORTES  </t>
  </si>
  <si>
    <t xml:space="preserve">TOTAL </t>
  </si>
  <si>
    <t>META PRODUCTO</t>
  </si>
  <si>
    <t>2024 - 2027</t>
  </si>
  <si>
    <t>RECURSOS PROPIOS DESTINACION ESPECIFICA</t>
  </si>
  <si>
    <t>RECURSOS PROPIOS GOBERNACION</t>
  </si>
  <si>
    <t>RECURSOS PROPIOS</t>
  </si>
  <si>
    <t>REC. PROPIOS DESTINACION ESPEC.</t>
  </si>
  <si>
    <t>METAS DEL PRODUCTO</t>
  </si>
  <si>
    <t>GOBERNACIÓN DEL CAUCA</t>
  </si>
  <si>
    <t>OFICINA ASESORA DE PLANEACIÓN</t>
  </si>
  <si>
    <t>PLAN DEPARTAMENTAL DE DESARROLLO  2024 - 2027 "LA FUERZA DEL PUEBLO"</t>
  </si>
  <si>
    <t>PLAN DE ACCIÓN VIGENCIA 2025</t>
  </si>
  <si>
    <t>DEPENDENCIA RESPONSABLE: INDEPORTES</t>
  </si>
  <si>
    <t xml:space="preserve">DEPENDENCIAS DE APOYO:       OFICINA DE PLANEACION                                           </t>
  </si>
  <si>
    <t>Número Meta de Producto</t>
  </si>
  <si>
    <t>Código LE</t>
  </si>
  <si>
    <t>Línea estratégica</t>
  </si>
  <si>
    <t xml:space="preserve">Nombre Indicador de resultado
</t>
  </si>
  <si>
    <t>Descripción del indicador</t>
  </si>
  <si>
    <t>Línea base</t>
  </si>
  <si>
    <t>Año base</t>
  </si>
  <si>
    <t>Fuente</t>
  </si>
  <si>
    <t>Meta de resultado del cuatrienio</t>
  </si>
  <si>
    <t>Unidad de medida</t>
  </si>
  <si>
    <t>Código del sector</t>
  </si>
  <si>
    <t>Sector</t>
  </si>
  <si>
    <t xml:space="preserve">Código del programa </t>
  </si>
  <si>
    <t>Programa presupuestal</t>
  </si>
  <si>
    <t>Código del producto</t>
  </si>
  <si>
    <t>Producto</t>
  </si>
  <si>
    <t>Descripción del producto</t>
  </si>
  <si>
    <t>Medido a través de</t>
  </si>
  <si>
    <t>Código del indicador de producto</t>
  </si>
  <si>
    <t>Indicador de producto</t>
  </si>
  <si>
    <t xml:space="preserve">Meta de producto cuatrienio </t>
  </si>
  <si>
    <t>Línea de base meta de producto (2024)</t>
  </si>
  <si>
    <t>Tipo de Meta (Mantenimiento, Incremento)</t>
  </si>
  <si>
    <t>Meta de producto  programada para la vigencia 2025</t>
  </si>
  <si>
    <t>Total recursos programados por meta vigencia 2025 (pesos)</t>
  </si>
  <si>
    <t>Fuentes de Financiación  (Pesos)</t>
  </si>
  <si>
    <t>Nombre del proyecto</t>
  </si>
  <si>
    <t>Código BPIN</t>
  </si>
  <si>
    <t xml:space="preserve">El proyecto corresponde a compromisos de las Reuniones con los Alcaldes?
SI/NO
</t>
  </si>
  <si>
    <t>Municipios Beneficiados</t>
  </si>
  <si>
    <t>Subregión</t>
  </si>
  <si>
    <t>Población beneficiada</t>
  </si>
  <si>
    <t>Recursos por proyecto programados vigencia 2025 (Pesos)</t>
  </si>
  <si>
    <t>Productos del proyecto relacionados con el cumplimiento de la meta de producto</t>
  </si>
  <si>
    <t>TIEMPO DE EJECUCION  (MESES)</t>
  </si>
  <si>
    <t xml:space="preserve">Secretaria / Dependencia responsable del  producto
</t>
  </si>
  <si>
    <t>1. Recursos propios</t>
  </si>
  <si>
    <t>2. Estampillas</t>
  </si>
  <si>
    <t>3. Transferencias Nacionales</t>
  </si>
  <si>
    <t xml:space="preserve">4. Sistema General de Participaciones </t>
  </si>
  <si>
    <t>5. Sistema General de Regalías</t>
  </si>
  <si>
    <t xml:space="preserve">6. Fondos Especiales </t>
  </si>
  <si>
    <t xml:space="preserve">7. Recursos Propios Destinación Específica </t>
  </si>
  <si>
    <t>8.Rendimientos Financieros</t>
  </si>
  <si>
    <t xml:space="preserve">9. Superávit </t>
  </si>
  <si>
    <t>10. Cofinanciación</t>
  </si>
  <si>
    <t>11. Crédito</t>
  </si>
  <si>
    <t>12. Otros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</si>
  <si>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</si>
  <si>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</si>
  <si>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</si>
  <si>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</si>
  <si>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</si>
  <si>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</si>
  <si>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</si>
  <si>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</si>
  <si>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</si>
  <si>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LE1</t>
  </si>
  <si>
    <t>Oportunidades para soñar</t>
  </si>
  <si>
    <t xml:space="preserve">Cobertura en actividad física, deportiva y recreativa preventiva </t>
  </si>
  <si>
    <t>Mide el porcentaje de personas de 0 a 90 años que realizan actividad física, recreativa  y  deportiva  para reducir el sedentarismo y las enfermedades crónicas no transmisibles</t>
  </si>
  <si>
    <t>Indeportes Cauca</t>
  </si>
  <si>
    <t xml:space="preserve">Aumentar a 5,02% la cobertura en actividad física, deportiva y recreativa preventiva </t>
  </si>
  <si>
    <t>Porcentaje</t>
  </si>
  <si>
    <t>Deporte y recreación</t>
  </si>
  <si>
    <t>4301</t>
  </si>
  <si>
    <t xml:space="preserve"> Fomento a la recreación, la actividad física y el deporte para desarrollar entornos de convivencia y paz</t>
  </si>
  <si>
    <t>Servicio de apoyo a la actividad física, la recreación y el deporte</t>
  </si>
  <si>
    <t>Dentro del marco de los planes, programas y proyectos de la entidad se entregan diferentes incentivos a los integrantes del sistema nacional deportes y a los participantes o deportistas éstos pueden ser artículos deportivos, artículos tecnológicos, además de apoyar financieramente la realización e implementación de los mismos.</t>
  </si>
  <si>
    <t>Número de personas</t>
  </si>
  <si>
    <t>Personas beneficiadas</t>
  </si>
  <si>
    <r>
      <rPr>
        <b/>
        <sz val="9"/>
        <rFont val="Calibri"/>
        <family val="2"/>
      </rPr>
      <t>7.924</t>
    </r>
    <r>
      <rPr>
        <sz val="9"/>
        <rFont val="Calibri"/>
        <family val="2"/>
      </rPr>
      <t xml:space="preserve"> personas vinculadas a programas y proyectos físicos, deportivos ,recreativos y de turismo deportivo con enfoque  étnico, campesino, de género, género diverso,  discapacidad y victima.</t>
    </r>
  </si>
  <si>
    <t>Número</t>
  </si>
  <si>
    <t>No disponible</t>
  </si>
  <si>
    <t>Mantenimiento</t>
  </si>
  <si>
    <t>APOYO A LAS INICIATIVAS COMUNITARIAS, ORGANIZACIONALES, Y/O INSTITUCIONALES QUE PROMUEVEN EL DEPORTE, LA ACTIVIDAD FÍSICA, LA RECREACIÓN Y EL APROVECHAMIENTO DEL TIEMPO LIBRE EN EL DEPARTAMENTO DEL CAUCA</t>
  </si>
  <si>
    <t>BPIN 202500000005415</t>
  </si>
  <si>
    <t>NO</t>
  </si>
  <si>
    <t xml:space="preserve">42 MUNICIPIOS DEL DEPARTAMENTO DEL CAUCA </t>
  </si>
  <si>
    <t>7 Subregiones</t>
  </si>
  <si>
    <t>Dotar con uniformes e implementos deportivos a 7.185 caucanos vinculados a programas y proyectos físicos, deportivos, recreativos en los 42 municipios del departamento.</t>
  </si>
  <si>
    <t>X</t>
  </si>
  <si>
    <t>Fomento y  Desarrollo</t>
  </si>
  <si>
    <t>Servicio de promoción de la actividad física, la recreación y el deporte</t>
  </si>
  <si>
    <t>Aprovechamiento del deporte, la recreación y la actividad física con fines de esparcimiento y desarrollo físico procurando la integración el descanso mediante la realización de actividades deportivas y la promoción de espacios con  la participación comunitaria. Incluye el programa Supérate con la promoción del deporte en niños adolescentes y jóvenes de  los 7 a los 28 años en el territorio nacional a través de competencias deportivas.</t>
  </si>
  <si>
    <t>Personas que acceden a servicios deportivos, recreativos y de actividad física</t>
  </si>
  <si>
    <r>
      <rPr>
        <b/>
        <sz val="9"/>
        <rFont val="Calibri"/>
        <family val="2"/>
      </rPr>
      <t>69.099</t>
    </r>
    <r>
      <rPr>
        <sz val="9"/>
        <rFont val="Calibri"/>
        <family val="2"/>
      </rPr>
      <t xml:space="preserve"> personas participando en actividades deportivas, recreativas, físicas y de turismo deportivo con enfoque  étnico, campesino, de género, género diverso,  discapacidad y victima con fines de esparcimiento.</t>
    </r>
  </si>
  <si>
    <t>IMPLEMENTACION DE UNA ESTRATEGIA PARA PROMOVER LA ACTIVIDAD FISICA, LA RECREACION Y EL APROVECHAMIENTO DEL TIEMPO LIBRE VIGENCIA 2025 EN EL DEPARTAMENTO DEL CAUCA</t>
  </si>
  <si>
    <t>BPIN 202400000005533</t>
  </si>
  <si>
    <t>52,650 personas beneficiadas con los servicios que ofrece el instituto en materia deportiva, actividad física y, recreativa.</t>
  </si>
  <si>
    <t>x</t>
  </si>
  <si>
    <t xml:space="preserve">IMPLEMENTACION DE UNA ESTRATEGIA PARA PROMOVER LAS RUTAS TURISTICAS CULTURALES Y DEPORTIVAS DE LA CIUDAD DE POPAYAN </t>
  </si>
  <si>
    <t>EN FORMULACION</t>
  </si>
  <si>
    <t>POPAYÁN</t>
  </si>
  <si>
    <t>1 REGION</t>
  </si>
  <si>
    <t>2,400 personas beneficiadas con los servicios que ofrece el instituto en materia de turismo deportivo, actividad física y, recreativa.</t>
  </si>
  <si>
    <r>
      <rPr>
        <b/>
        <sz val="9"/>
        <rFont val="Calibri"/>
        <family val="2"/>
      </rPr>
      <t xml:space="preserve">69.099 </t>
    </r>
    <r>
      <rPr>
        <sz val="9"/>
        <rFont val="Calibri"/>
        <family val="2"/>
      </rPr>
      <t>personas participando en actividades deportivas, recreativas, físicas y de turismo deportivo con enfoque  étnico, campesino, de género, género diverso,  discapacidad y victima con fines de esparcimiento.</t>
    </r>
  </si>
  <si>
    <t>INDEPORTES ITINERANTE (PTE DE FORMULACION)</t>
  </si>
  <si>
    <t>4,900 personas beneficiadas con los servicios que ofrece el instituto en materia deportiva, actividad física y, recreativa.</t>
  </si>
  <si>
    <t>IMPLEMENTACIÓN DE ACCIONES ESTRATÉGICAS DE APOYO AL DESARROLLO DE ACTIVIDADES RECREATIVAS Y DEPORTIVAS INTERCOLONIAS EN EL DEPARTAMENTO DEL CAUCA</t>
  </si>
  <si>
    <t>BPIN2024003190073</t>
  </si>
  <si>
    <t>CENTRO</t>
  </si>
  <si>
    <t>1.585 personas participando en el Torneo Intercolonias a realizarse en la ciudad de Popayán. En las disciplinas deportivas de fútbol masculino, futsal (fútbol siete) masculino y baloncesto femenino.</t>
  </si>
  <si>
    <t>FORTALECIMIENTO DEL DEPORTE ESCOLAR, MEDIANTE LA IMPLEMENTACIÓN DE LOS JUEGOS INTERCOLEGIADOS
NACIONALES 2025 EN EL DEPARTAMENTO DEL CAUCA</t>
  </si>
  <si>
    <t>BPIN 202400000004191</t>
  </si>
  <si>
    <t>20. 000 indirectos y 6.268 niños, niñas, adolescentes y jóvenes, escolarizados, paarticipando en los Juegos Intercolegiados Nacionales 2025</t>
  </si>
  <si>
    <t>Juegos del Litoral Pacifico Cauca 2025 (PTE DE FORMULACION)</t>
  </si>
  <si>
    <t>400 personas participando en el juegos del litoral pacifico</t>
  </si>
  <si>
    <t>Media Maratón del Cauca 2025 (PTE DE FORMULACION)</t>
  </si>
  <si>
    <t>5.000 personas, participando en la Media Maratón del Cauca.</t>
  </si>
  <si>
    <t>RECONSTRUCCIÓN DEL TEJIDO SOCIAL COMUNITARIO MEDIANTE EL DESARROLLO DE LOS JUEGOS DEPARTAMENTALES
DEL CAUCA</t>
  </si>
  <si>
    <t>BPIN 2024003190081 
AMP HORIZ</t>
  </si>
  <si>
    <t>6.448 personas, participando en el desarrollo de los Juegos Departamentales del  Cauca.</t>
  </si>
  <si>
    <t>APOYO A LAS INICIATIVAS COMUNITARIAS, ORGANIZACIONALES, Y/O INSTITUCIONALES QUE PROMUEVEN EL DEPORTE, LA ACTIVIDAD FÍSICA, LA RECREACIÓN Y EL APROVECHAMIENTO  DEL TIEMPO LIBRE EN EL DEPARTAMENTO DEL CAUCA</t>
  </si>
  <si>
    <t>3.200 personas beneficiadas a través del desarrollo de eventos de promoción y/o masificación del deporte y la recreación realizados en los difeentes municipios y  apoyados  por  indeportes Cauca con servicios de Juzgamiento, Logistica, Y Puntos APH.
200 personas y/o deportistas apoyados por Indeportes para representar al cauca en eventos deportivos, de actividad física, de recreación y de aprovechamiento del tiempo librem, con el financiamiento de costos de transporte, hospedaje, alimentación y costos de inscricpión, cdurantelos días de competencia.</t>
  </si>
  <si>
    <t>Cobertura en deporte formativo</t>
  </si>
  <si>
    <t>Mide el porcentaje de niños, niñas, adolescentes y jóvenes entre los 6 y 12 años que participan en actividades relacionadas con la formación deportiva.</t>
  </si>
  <si>
    <t>Aumentar a 1,76% la cobertura en deporte formativo en personas de 6 y 12 años</t>
  </si>
  <si>
    <t>Servicio de Escuelas Deportivas</t>
  </si>
  <si>
    <t>Corresponde a los procesos de iniciación, fundamentación y perfeccionamiento deportivos a partir de  las clases donde se practica la actividad física, la recreación y/o el deporte.</t>
  </si>
  <si>
    <t>Número de niños, niñas, adolescentes y jóvenes</t>
  </si>
  <si>
    <t>Niños, niñas, adolescentes y jóvenes inscritos en Escuelas Deportivas</t>
  </si>
  <si>
    <r>
      <rPr>
        <b/>
        <sz val="9"/>
        <rFont val="Calibri"/>
        <family val="2"/>
      </rPr>
      <t>2.990</t>
    </r>
    <r>
      <rPr>
        <sz val="9"/>
        <rFont val="Calibri"/>
        <family val="2"/>
      </rPr>
      <t xml:space="preserve"> personas participando en procesos de iniciación, fundamentación y perfeccionamiento en disciplinas formativas  con enfoque  étnico, campesino, de género, género diverso,  discapacidad y victima.</t>
    </r>
  </si>
  <si>
    <t>FORTALECIMIENTO DE LOS PROCESOS DE INICIACIÓN Y FUNDAMENTACIÓN DEPORTIVA DESARROLLADOS CON NIÑOS Y NIÑAS DEL DEPARTAMENTO DEL CAUCA</t>
  </si>
  <si>
    <t>BPIN 202400000004625</t>
  </si>
  <si>
    <t>3.000 niños y niñas participando en procesos de iniciación, fundamentación y perfeccionamiento en disciplinas formativas, a través de 50 semilleros deportivos que serán conformados en el departamento del Cauca, en los cuales se ofrecerá desarrollo de componentes técnico deportivo y Psicosocial, así como la entrega de dotación e implementación deportiva.</t>
  </si>
  <si>
    <t>Cobertura en deporte competitivo</t>
  </si>
  <si>
    <t>Mide el porcentaje de deportistas entre los 7 y 29 años participando en actividades del deporte competitivo.</t>
  </si>
  <si>
    <t>Aumentar al 0,59%  la cobertura de deportistas entre los 7 y 29 años participando en actividades del deporte competitivo</t>
  </si>
  <si>
    <t>4302</t>
  </si>
  <si>
    <t>Formación y preparación de deportistas</t>
  </si>
  <si>
    <t>Servicio de preparación deportiva</t>
  </si>
  <si>
    <t>Corresponde a la preparación para las competencias de alto rendimiento deportivas que debe garantizarle al deportista un entrenador, una concentración deportiva para su entrenamiento y hospedaje</t>
  </si>
  <si>
    <t>Número de atletas</t>
  </si>
  <si>
    <t>430200100</t>
  </si>
  <si>
    <t>Atletas preparados</t>
  </si>
  <si>
    <r>
      <rPr>
        <b/>
        <sz val="9"/>
        <rFont val="Calibri"/>
        <family val="2"/>
      </rPr>
      <t xml:space="preserve">2.344 </t>
    </r>
    <r>
      <rPr>
        <sz val="9"/>
        <rFont val="Calibri"/>
        <family val="2"/>
      </rPr>
      <t>atletas preparados para competencias de alto rendimiento con enfoque  étnico, campesino, de género, género diverso,  discapacidad y victima.</t>
    </r>
  </si>
  <si>
    <t>FORTALECIMIENTO DE DEPORTE DE RENDIMIENTO Y ALTO RENDIMIENTO DEL DEPARTAMENTO DEL CAUCA</t>
  </si>
  <si>
    <t>BPIN 202400000005348</t>
  </si>
  <si>
    <t>2.344 atletas preparados integralmente por un equipo interdisciplinarioque les brindará soporte técnico, físico y científico. Así mismo recibiran apoyo para articipar en competencias deportivas federadas y/o del ciclo deportivo, e incentivos y reconocimientos económico a deportistas y entrenadores que obtengan logros destacados.</t>
  </si>
  <si>
    <t>Sub G Técnica</t>
  </si>
  <si>
    <t>Apoyo para la participación en los Juegos Deportivos Nacionales de Mar y Playa de los deportistas del Departamento Cauca”</t>
  </si>
  <si>
    <t>PTE BPIN</t>
  </si>
  <si>
    <t>350 deportistas, participando en los Juegos Deportivos Nacionales de Mar y Playa.</t>
  </si>
  <si>
    <t>Servicio de apoyo financiero a atletas</t>
  </si>
  <si>
    <t>Corresponde a los estímulos económicos entregados a los deportistas para que éstos tengan una buena preparación y oportunidades para competir.</t>
  </si>
  <si>
    <t>Número de estímulos</t>
  </si>
  <si>
    <t>Estímulos entregados</t>
  </si>
  <si>
    <r>
      <rPr>
        <b/>
        <sz val="9"/>
        <rFont val="Calibri"/>
        <family val="2"/>
      </rPr>
      <t>406</t>
    </r>
    <r>
      <rPr>
        <sz val="9"/>
        <rFont val="Calibri"/>
        <family val="2"/>
      </rPr>
      <t xml:space="preserve"> estímulos económicos o educativos entregados a deportistas de alto rendimiento con enfoque  étnico, campesino, de género, género diverso,  discapacidad y victima.</t>
    </r>
  </si>
  <si>
    <t>406 estímulos económicos o educativos entregados a deportistas de alto rendimiento con enfoque  étnico, campesino, de género, género diverso,  discapacidad y victima.</t>
  </si>
  <si>
    <t>Servicio de educación informal</t>
  </si>
  <si>
    <t>Capacitaciones en deporte, en hábitos de salud, en recreación, entre otros.</t>
  </si>
  <si>
    <t>Número de capacitaciones</t>
  </si>
  <si>
    <t>Capacitaciones realizadas</t>
  </si>
  <si>
    <r>
      <rPr>
        <b/>
        <sz val="9"/>
        <rFont val="Calibri"/>
        <family val="2"/>
      </rPr>
      <t>8</t>
    </r>
    <r>
      <rPr>
        <sz val="9"/>
        <rFont val="Calibri"/>
        <family val="2"/>
      </rPr>
      <t xml:space="preserve">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  </r>
  </si>
  <si>
    <t>IMPLEMENTACION DE UNA ESTRATEGIA PARA PROMOVER LA ACTIVIDAD FISICA, LA RECREACION Y EL APROVECHAMIENTO
DEL TIEMPO LIBRE VIGENCIA 2025 EN EL DEPARTAMENTO DEL CAUCA</t>
  </si>
  <si>
    <t xml:space="preserve">8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</si>
  <si>
    <t>DEPENDENCIA RESPONSABLE: TAYRO ALEXANDER LOPEZ</t>
  </si>
  <si>
    <t xml:space="preserve">DEPENDENCIAS DE APOYO: OFICINA DE PLANEACION INDEPORTES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</si>
</sst>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"/>
    <numFmt numFmtId="166" formatCode="_-&quot;$&quot;\ * #,##0_-;\-&quot;$&quot;\ * #,##0_-;_-&quot;$&quot;\ * &quot;-&quot;??_-;_-@_-"/>
    <numFmt numFmtId="167" formatCode="&quot;$&quot;\ 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6EBACC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8" fillId="0" borderId="0" applyBorder="0"/>
  </cellStyleXfs>
  <cellXfs count="1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/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164" fontId="5" fillId="3" borderId="7" xfId="1" applyNumberFormat="1" applyFont="1" applyFill="1" applyBorder="1" applyAlignment="1">
      <alignment horizontal="left" vertical="center"/>
    </xf>
    <xf numFmtId="164" fontId="5" fillId="3" borderId="7" xfId="3" applyNumberFormat="1" applyFont="1" applyFill="1" applyBorder="1" applyAlignment="1">
      <alignment horizontal="left" vertical="center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64" fontId="2" fillId="5" borderId="10" xfId="1" applyNumberFormat="1" applyFont="1" applyFill="1" applyBorder="1" applyAlignment="1">
      <alignment horizontal="left" vertical="center"/>
    </xf>
    <xf numFmtId="164" fontId="2" fillId="5" borderId="7" xfId="1" applyNumberFormat="1" applyFont="1" applyFill="1" applyBorder="1" applyAlignment="1">
      <alignment horizontal="left" vertical="center"/>
    </xf>
    <xf numFmtId="164" fontId="0" fillId="0" borderId="0" xfId="1" applyNumberFormat="1" applyFont="1"/>
    <xf numFmtId="164" fontId="5" fillId="3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justify" vertical="center" wrapText="1"/>
    </xf>
    <xf numFmtId="164" fontId="5" fillId="3" borderId="11" xfId="1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164" fontId="5" fillId="5" borderId="7" xfId="3" applyNumberFormat="1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164" fontId="3" fillId="6" borderId="7" xfId="1" applyNumberFormat="1" applyFont="1" applyFill="1" applyBorder="1" applyAlignment="1">
      <alignment horizontal="left" vertical="center"/>
    </xf>
    <xf numFmtId="164" fontId="9" fillId="6" borderId="10" xfId="1" applyNumberFormat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3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3" fontId="16" fillId="7" borderId="1" xfId="4" applyNumberFormat="1" applyFont="1" applyFill="1" applyBorder="1" applyAlignment="1" applyProtection="1">
      <alignment horizontal="center" vertical="center" wrapText="1"/>
      <protection locked="0"/>
    </xf>
    <xf numFmtId="166" fontId="16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horizontal="left" vertical="top" wrapText="1"/>
    </xf>
    <xf numFmtId="0" fontId="14" fillId="3" borderId="1" xfId="5" applyFont="1" applyFill="1" applyBorder="1" applyAlignment="1" applyProtection="1">
      <alignment horizontal="left" vertical="top" wrapText="1"/>
      <protection locked="0"/>
    </xf>
    <xf numFmtId="10" fontId="14" fillId="3" borderId="1" xfId="5" applyNumberFormat="1" applyFont="1" applyFill="1" applyBorder="1" applyAlignment="1">
      <alignment horizontal="center" vertical="center" wrapText="1"/>
    </xf>
    <xf numFmtId="0" fontId="14" fillId="3" borderId="1" xfId="5" applyFont="1" applyFill="1" applyBorder="1" applyAlignment="1" applyProtection="1">
      <alignment horizontal="center" vertical="center" wrapText="1"/>
      <protection locked="0"/>
    </xf>
    <xf numFmtId="0" fontId="14" fillId="3" borderId="1" xfId="5" applyFont="1" applyFill="1" applyBorder="1" applyAlignment="1" applyProtection="1">
      <alignment horizontal="left" vertical="center" wrapText="1"/>
      <protection locked="0"/>
    </xf>
    <xf numFmtId="3" fontId="14" fillId="3" borderId="1" xfId="5" applyNumberFormat="1" applyFont="1" applyFill="1" applyBorder="1" applyAlignment="1">
      <alignment vertical="center" wrapText="1"/>
    </xf>
    <xf numFmtId="2" fontId="14" fillId="3" borderId="1" xfId="0" applyNumberFormat="1" applyFont="1" applyFill="1" applyBorder="1" applyAlignment="1">
      <alignment vertical="center" wrapText="1"/>
    </xf>
    <xf numFmtId="0" fontId="14" fillId="3" borderId="1" xfId="5" applyFont="1" applyFill="1" applyBorder="1" applyAlignment="1">
      <alignment vertical="top" wrapText="1"/>
    </xf>
    <xf numFmtId="1" fontId="14" fillId="3" borderId="1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left" vertical="center" wrapText="1"/>
    </xf>
    <xf numFmtId="164" fontId="19" fillId="3" borderId="1" xfId="1" applyNumberFormat="1" applyFont="1" applyFill="1" applyBorder="1" applyAlignment="1">
      <alignment horizontal="center" vertical="center" wrapText="1"/>
    </xf>
    <xf numFmtId="167" fontId="19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1" fillId="3" borderId="0" xfId="0" applyFont="1" applyFill="1" applyAlignment="1">
      <alignment wrapText="1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right" vertical="top" wrapText="1"/>
    </xf>
    <xf numFmtId="4" fontId="19" fillId="3" borderId="1" xfId="0" applyNumberFormat="1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14" fillId="3" borderId="1" xfId="5" applyFont="1" applyFill="1" applyBorder="1" applyAlignment="1">
      <alignment vertical="center" wrapText="1"/>
    </xf>
    <xf numFmtId="167" fontId="19" fillId="3" borderId="12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top" wrapText="1"/>
    </xf>
    <xf numFmtId="4" fontId="14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3" fontId="15" fillId="9" borderId="0" xfId="0" applyNumberFormat="1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3" fontId="15" fillId="9" borderId="0" xfId="0" applyNumberFormat="1" applyFont="1" applyFill="1" applyAlignment="1">
      <alignment vertical="center" wrapText="1"/>
    </xf>
    <xf numFmtId="167" fontId="11" fillId="0" borderId="0" xfId="0" applyNumberFormat="1" applyFont="1" applyAlignment="1">
      <alignment horizontal="center" wrapText="1"/>
    </xf>
    <xf numFmtId="4" fontId="11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3" fontId="11" fillId="0" borderId="0" xfId="1" applyFont="1" applyAlignment="1">
      <alignment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5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center" vertical="center" wrapText="1"/>
    </xf>
    <xf numFmtId="0" fontId="14" fillId="3" borderId="13" xfId="5" applyFont="1" applyFill="1" applyBorder="1" applyAlignment="1">
      <alignment horizontal="center" vertical="center" wrapText="1"/>
    </xf>
    <xf numFmtId="0" fontId="14" fillId="3" borderId="11" xfId="5" applyFont="1" applyFill="1" applyBorder="1" applyAlignment="1">
      <alignment horizontal="center" vertical="center" wrapText="1"/>
    </xf>
    <xf numFmtId="3" fontId="14" fillId="3" borderId="12" xfId="0" applyNumberFormat="1" applyFont="1" applyFill="1" applyBorder="1" applyAlignment="1">
      <alignment horizontal="center" vertical="center" wrapText="1"/>
    </xf>
    <xf numFmtId="3" fontId="14" fillId="3" borderId="13" xfId="0" applyNumberFormat="1" applyFont="1" applyFill="1" applyBorder="1" applyAlignment="1">
      <alignment horizontal="center" vertical="center" wrapText="1"/>
    </xf>
    <xf numFmtId="3" fontId="14" fillId="3" borderId="11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13" xfId="0" applyNumberFormat="1" applyFont="1" applyFill="1" applyBorder="1" applyAlignment="1">
      <alignment horizontal="center" vertical="center" wrapText="1"/>
    </xf>
    <xf numFmtId="4" fontId="14" fillId="3" borderId="11" xfId="0" applyNumberFormat="1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6">
    <cellStyle name="Millares" xfId="1" builtinId="3"/>
    <cellStyle name="Moneda [0]" xfId="4" builtinId="7"/>
    <cellStyle name="Normal" xfId="0" builtinId="0"/>
    <cellStyle name="Normal 3" xfId="2" xr:uid="{00000000-0005-0000-0000-000002000000}"/>
    <cellStyle name="Normal 3 2" xfId="5" xr:uid="{2C6362B6-46B1-4105-8FB1-03BD1883A1F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INDER%202025/7.PLAN%20DE%20ACCION%202025/PLAN%20DE%20ACCION%202025%20FINAL%20MODIF/Plan%20de%20accion%20ind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2025 INDER"/>
      <sheetName val="MATRIZ PLAN INDICATIVO"/>
      <sheetName val="PPTO APROBADO 2025"/>
      <sheetName val="PROYECTOS 2025 FINAL"/>
      <sheetName val="PLAN ACCION 2025 INDER (2)"/>
    </sheetNames>
    <sheetDataSet>
      <sheetData sheetId="0"/>
      <sheetData sheetId="1"/>
      <sheetData sheetId="2"/>
      <sheetData sheetId="3"/>
      <sheetData sheetId="4">
        <row r="19">
          <cell r="AN19">
            <v>9486604643.4599991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ABE6-F801-41E2-9880-D97AA868F11A}">
  <sheetPr>
    <pageSetUpPr fitToPage="1"/>
  </sheetPr>
  <dimension ref="A1:BG39"/>
  <sheetViews>
    <sheetView tabSelected="1" topLeftCell="A10" zoomScaleNormal="100" workbookViewId="0">
      <selection activeCell="C5" sqref="C5:I5"/>
    </sheetView>
  </sheetViews>
  <sheetFormatPr baseColWidth="10" defaultColWidth="11.42578125" defaultRowHeight="12" x14ac:dyDescent="0.2"/>
  <cols>
    <col min="1" max="1" width="9.140625" style="29" customWidth="1"/>
    <col min="2" max="2" width="10" style="29" customWidth="1"/>
    <col min="3" max="3" width="10.5703125" style="30" customWidth="1"/>
    <col min="4" max="4" width="11" style="28" customWidth="1"/>
    <col min="5" max="5" width="29.42578125" style="28" customWidth="1"/>
    <col min="6" max="6" width="8.42578125" style="30" customWidth="1"/>
    <col min="7" max="7" width="7.42578125" style="30" customWidth="1"/>
    <col min="8" max="8" width="9.5703125" style="30" customWidth="1"/>
    <col min="9" max="9" width="25.140625" style="30" customWidth="1"/>
    <col min="10" max="10" width="10.5703125" style="30" customWidth="1"/>
    <col min="11" max="11" width="8.85546875" style="30" customWidth="1"/>
    <col min="12" max="12" width="9.140625" style="30" customWidth="1"/>
    <col min="13" max="13" width="11.85546875" style="30" customWidth="1"/>
    <col min="14" max="14" width="23.85546875" style="30" customWidth="1"/>
    <col min="15" max="15" width="11.42578125" style="30" customWidth="1"/>
    <col min="16" max="16" width="10.42578125" style="28" customWidth="1"/>
    <col min="17" max="17" width="44.7109375" style="28" customWidth="1"/>
    <col min="18" max="18" width="11.42578125" style="29" customWidth="1"/>
    <col min="19" max="19" width="12.7109375" style="29" customWidth="1"/>
    <col min="20" max="20" width="11.28515625" style="30" customWidth="1"/>
    <col min="21" max="21" width="35.140625" style="30" customWidth="1"/>
    <col min="22" max="22" width="9.28515625" style="29" customWidth="1"/>
    <col min="23" max="23" width="9.7109375" style="29" customWidth="1"/>
    <col min="24" max="24" width="11.28515625" style="29" customWidth="1"/>
    <col min="25" max="25" width="10.5703125" style="29" customWidth="1"/>
    <col min="26" max="26" width="13.28515625" style="29" customWidth="1"/>
    <col min="27" max="27" width="13.28515625" style="37" customWidth="1"/>
    <col min="28" max="32" width="11.5703125" style="37" hidden="1" customWidth="1"/>
    <col min="33" max="33" width="14.5703125" style="37" bestFit="1" customWidth="1"/>
    <col min="34" max="34" width="14.28515625" style="29" hidden="1" customWidth="1"/>
    <col min="35" max="38" width="11.5703125" style="29" hidden="1" customWidth="1"/>
    <col min="39" max="39" width="39.28515625" style="30" customWidth="1"/>
    <col min="40" max="40" width="14.140625" style="31" bestFit="1" customWidth="1"/>
    <col min="41" max="41" width="11" style="28" customWidth="1"/>
    <col min="42" max="42" width="19" style="30" customWidth="1"/>
    <col min="43" max="43" width="10.42578125" style="29" customWidth="1"/>
    <col min="44" max="44" width="9" style="29" customWidth="1"/>
    <col min="45" max="45" width="23.7109375" style="32" customWidth="1"/>
    <col min="46" max="46" width="37.5703125" style="30" customWidth="1"/>
    <col min="47" max="47" width="11.42578125" style="28" customWidth="1"/>
    <col min="48" max="58" width="11.42578125" style="29" customWidth="1"/>
    <col min="59" max="59" width="11.42578125" style="30" customWidth="1"/>
    <col min="60" max="16384" width="11.42578125" style="28"/>
  </cols>
  <sheetData>
    <row r="1" spans="1:59" ht="12.75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59" ht="15.75" x14ac:dyDescent="0.25">
      <c r="A2" s="27"/>
      <c r="B2" s="27"/>
      <c r="C2" s="86" t="s">
        <v>16</v>
      </c>
      <c r="D2" s="86"/>
      <c r="E2" s="86"/>
      <c r="F2" s="86"/>
      <c r="G2" s="86"/>
      <c r="H2" s="86"/>
      <c r="I2" s="86"/>
      <c r="J2" s="27"/>
      <c r="K2" s="27"/>
      <c r="L2" s="27"/>
      <c r="M2" s="27"/>
      <c r="N2" s="27"/>
      <c r="O2" s="27"/>
      <c r="P2" s="27"/>
      <c r="U2" s="27"/>
      <c r="V2" s="27"/>
      <c r="W2" s="86" t="s">
        <v>16</v>
      </c>
      <c r="X2" s="86"/>
      <c r="Y2" s="86"/>
      <c r="Z2" s="86"/>
      <c r="AA2" s="86"/>
      <c r="AB2" s="86"/>
      <c r="AC2" s="86"/>
      <c r="AD2" s="27"/>
      <c r="AE2" s="27"/>
      <c r="AF2" s="27"/>
      <c r="AG2" s="27"/>
      <c r="AH2" s="27"/>
      <c r="AI2" s="27"/>
      <c r="AJ2" s="27"/>
    </row>
    <row r="3" spans="1:59" ht="15.75" x14ac:dyDescent="0.25">
      <c r="A3" s="27"/>
      <c r="B3" s="27"/>
      <c r="C3" s="86" t="s">
        <v>17</v>
      </c>
      <c r="D3" s="86"/>
      <c r="E3" s="86"/>
      <c r="F3" s="86"/>
      <c r="G3" s="86"/>
      <c r="H3" s="86"/>
      <c r="I3" s="86"/>
      <c r="J3" s="27"/>
      <c r="K3" s="27"/>
      <c r="L3" s="27"/>
      <c r="M3" s="27"/>
      <c r="N3" s="27"/>
      <c r="O3" s="27"/>
      <c r="P3" s="27"/>
      <c r="U3" s="27"/>
      <c r="V3" s="27"/>
      <c r="W3" s="86" t="s">
        <v>17</v>
      </c>
      <c r="X3" s="86"/>
      <c r="Y3" s="86"/>
      <c r="Z3" s="86"/>
      <c r="AA3" s="86"/>
      <c r="AB3" s="86"/>
      <c r="AC3" s="86"/>
      <c r="AD3" s="27"/>
      <c r="AE3" s="27"/>
      <c r="AF3" s="27"/>
      <c r="AG3" s="27"/>
      <c r="AH3" s="27"/>
      <c r="AI3" s="27"/>
      <c r="AJ3" s="27"/>
    </row>
    <row r="4" spans="1:59" ht="15.75" x14ac:dyDescent="0.25">
      <c r="A4" s="27"/>
      <c r="B4" s="27"/>
      <c r="C4" s="87" t="s">
        <v>18</v>
      </c>
      <c r="D4" s="87"/>
      <c r="E4" s="87"/>
      <c r="F4" s="87"/>
      <c r="G4" s="87"/>
      <c r="H4" s="87"/>
      <c r="I4" s="87"/>
      <c r="J4" s="27"/>
      <c r="K4" s="27"/>
      <c r="L4" s="27"/>
      <c r="M4" s="27"/>
      <c r="N4" s="27"/>
      <c r="O4" s="27"/>
      <c r="P4" s="27"/>
      <c r="U4" s="27"/>
      <c r="V4" s="27"/>
      <c r="W4" s="87" t="s">
        <v>18</v>
      </c>
      <c r="X4" s="87"/>
      <c r="Y4" s="87"/>
      <c r="Z4" s="87"/>
      <c r="AA4" s="87"/>
      <c r="AB4" s="87"/>
      <c r="AC4" s="87"/>
      <c r="AD4" s="27"/>
      <c r="AE4" s="27"/>
      <c r="AF4" s="27"/>
      <c r="AG4" s="27"/>
      <c r="AH4" s="27"/>
      <c r="AI4" s="27"/>
      <c r="AJ4" s="27"/>
    </row>
    <row r="5" spans="1:59" ht="21" x14ac:dyDescent="0.35">
      <c r="A5" s="27"/>
      <c r="B5" s="27"/>
      <c r="C5" s="89" t="s">
        <v>19</v>
      </c>
      <c r="D5" s="89"/>
      <c r="E5" s="89"/>
      <c r="F5" s="89"/>
      <c r="G5" s="89"/>
      <c r="H5" s="89"/>
      <c r="I5" s="89"/>
      <c r="J5" s="27"/>
      <c r="K5" s="27"/>
      <c r="L5" s="27"/>
      <c r="M5" s="27"/>
      <c r="N5" s="27"/>
      <c r="O5" s="27"/>
      <c r="P5" s="27"/>
      <c r="U5" s="27"/>
      <c r="V5" s="27"/>
      <c r="W5" s="89" t="s">
        <v>19</v>
      </c>
      <c r="X5" s="89"/>
      <c r="Y5" s="89"/>
      <c r="Z5" s="89"/>
      <c r="AA5" s="89"/>
      <c r="AB5" s="89"/>
      <c r="AC5" s="89"/>
      <c r="AD5" s="27"/>
      <c r="AE5" s="27"/>
      <c r="AF5" s="27"/>
      <c r="AG5" s="27"/>
      <c r="AH5" s="27"/>
      <c r="AI5" s="27"/>
      <c r="AJ5" s="27"/>
    </row>
    <row r="6" spans="1:59" ht="15.75" x14ac:dyDescent="0.25">
      <c r="A6" s="27"/>
      <c r="B6" s="27"/>
      <c r="C6" s="33"/>
      <c r="D6" s="33"/>
      <c r="E6" s="33"/>
      <c r="F6" s="33"/>
      <c r="G6" s="33"/>
      <c r="H6" s="33"/>
      <c r="I6" s="33"/>
      <c r="J6" s="27"/>
      <c r="K6" s="27"/>
      <c r="L6" s="27"/>
      <c r="M6" s="27"/>
      <c r="N6" s="27"/>
      <c r="O6" s="27"/>
      <c r="P6" s="27"/>
      <c r="U6" s="27"/>
      <c r="V6" s="27"/>
      <c r="W6" s="33"/>
      <c r="X6" s="33"/>
      <c r="Y6" s="33"/>
      <c r="Z6" s="33"/>
      <c r="AA6" s="33"/>
      <c r="AB6" s="33"/>
      <c r="AC6" s="33"/>
      <c r="AD6" s="27"/>
      <c r="AE6" s="27"/>
      <c r="AF6" s="27"/>
      <c r="AG6" s="27"/>
      <c r="AH6" s="27"/>
      <c r="AI6" s="27"/>
      <c r="AJ6" s="27"/>
    </row>
    <row r="7" spans="1:59" ht="15.75" x14ac:dyDescent="0.25">
      <c r="A7" s="27"/>
      <c r="B7" s="27"/>
      <c r="C7" s="33"/>
      <c r="D7" s="33"/>
      <c r="E7" s="33"/>
      <c r="F7" s="33"/>
      <c r="G7" s="33"/>
      <c r="H7" s="33"/>
      <c r="I7" s="33"/>
      <c r="J7" s="27"/>
      <c r="K7" s="27"/>
      <c r="L7" s="27"/>
      <c r="M7" s="27"/>
      <c r="N7" s="27"/>
      <c r="O7" s="27"/>
      <c r="P7" s="27"/>
      <c r="U7" s="27"/>
      <c r="V7" s="27"/>
      <c r="W7" s="33"/>
      <c r="X7" s="33"/>
      <c r="Y7" s="33"/>
      <c r="Z7" s="33"/>
      <c r="AA7" s="33"/>
      <c r="AB7" s="33"/>
      <c r="AC7" s="33"/>
      <c r="AD7" s="27"/>
      <c r="AE7" s="27"/>
      <c r="AF7" s="27"/>
      <c r="AG7" s="27"/>
      <c r="AH7" s="27"/>
      <c r="AI7" s="27"/>
      <c r="AJ7" s="27"/>
    </row>
    <row r="8" spans="1:59" ht="15.75" x14ac:dyDescent="0.25">
      <c r="A8" s="27"/>
      <c r="B8" s="27"/>
      <c r="C8" s="90" t="s">
        <v>179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U8" s="27"/>
      <c r="V8" s="27"/>
      <c r="W8" s="90" t="s">
        <v>20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</row>
    <row r="9" spans="1:59" ht="15.75" x14ac:dyDescent="0.25">
      <c r="A9" s="27"/>
      <c r="B9" s="27"/>
      <c r="C9" s="34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U9" s="27"/>
      <c r="V9" s="27"/>
      <c r="W9" s="34"/>
      <c r="X9" s="34"/>
      <c r="Y9" s="34"/>
      <c r="Z9" s="34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59" ht="15.75" x14ac:dyDescent="0.25">
      <c r="A10" s="27"/>
      <c r="B10" s="27"/>
      <c r="C10" s="90" t="s">
        <v>180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U10" s="27"/>
      <c r="V10" s="27"/>
      <c r="W10" s="90" t="s">
        <v>21</v>
      </c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</row>
    <row r="11" spans="1:59" ht="15.75" x14ac:dyDescent="0.25">
      <c r="A11" s="27"/>
      <c r="B11" s="27"/>
      <c r="C11" s="3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U11" s="27"/>
      <c r="V11" s="27"/>
      <c r="W11" s="34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59" ht="15.75" x14ac:dyDescent="0.25">
      <c r="A12" s="27"/>
      <c r="B12" s="27"/>
      <c r="C12" s="34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U12" s="27"/>
      <c r="V12" s="27"/>
      <c r="W12" s="34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4" spans="1:59" ht="12.75" customHeight="1" x14ac:dyDescent="0.2"/>
    <row r="15" spans="1:59" x14ac:dyDescent="0.2">
      <c r="C15" s="31"/>
      <c r="V15" s="38"/>
      <c r="W15" s="38"/>
      <c r="X15" s="38"/>
      <c r="AS15" s="29"/>
    </row>
    <row r="16" spans="1:59" x14ac:dyDescent="0.2">
      <c r="A16" s="91" t="s">
        <v>22</v>
      </c>
      <c r="B16" s="88" t="s">
        <v>23</v>
      </c>
      <c r="C16" s="88" t="s">
        <v>24</v>
      </c>
      <c r="D16" s="88" t="s">
        <v>25</v>
      </c>
      <c r="E16" s="88" t="s">
        <v>26</v>
      </c>
      <c r="F16" s="88" t="s">
        <v>27</v>
      </c>
      <c r="G16" s="88" t="s">
        <v>28</v>
      </c>
      <c r="H16" s="88" t="s">
        <v>29</v>
      </c>
      <c r="I16" s="88" t="s">
        <v>30</v>
      </c>
      <c r="J16" s="88" t="s">
        <v>31</v>
      </c>
      <c r="K16" s="88" t="s">
        <v>32</v>
      </c>
      <c r="L16" s="88" t="s">
        <v>33</v>
      </c>
      <c r="M16" s="88" t="s">
        <v>34</v>
      </c>
      <c r="N16" s="88" t="s">
        <v>35</v>
      </c>
      <c r="O16" s="88" t="s">
        <v>36</v>
      </c>
      <c r="P16" s="88" t="s">
        <v>37</v>
      </c>
      <c r="Q16" s="88" t="s">
        <v>38</v>
      </c>
      <c r="R16" s="92" t="s">
        <v>39</v>
      </c>
      <c r="S16" s="92" t="s">
        <v>40</v>
      </c>
      <c r="T16" s="92" t="s">
        <v>41</v>
      </c>
      <c r="U16" s="92" t="s">
        <v>42</v>
      </c>
      <c r="V16" s="92" t="s">
        <v>31</v>
      </c>
      <c r="W16" s="92" t="s">
        <v>43</v>
      </c>
      <c r="X16" s="92" t="s">
        <v>44</v>
      </c>
      <c r="Y16" s="107" t="s">
        <v>45</v>
      </c>
      <c r="Z16" s="92" t="s">
        <v>46</v>
      </c>
      <c r="AA16" s="108" t="s">
        <v>47</v>
      </c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93" t="s">
        <v>48</v>
      </c>
      <c r="AN16" s="109" t="s">
        <v>49</v>
      </c>
      <c r="AO16" s="93" t="s">
        <v>50</v>
      </c>
      <c r="AP16" s="93" t="s">
        <v>51</v>
      </c>
      <c r="AQ16" s="93" t="s">
        <v>52</v>
      </c>
      <c r="AR16" s="93" t="s">
        <v>53</v>
      </c>
      <c r="AS16" s="93" t="s">
        <v>54</v>
      </c>
      <c r="AT16" s="93" t="s">
        <v>55</v>
      </c>
      <c r="AU16" s="93" t="s">
        <v>56</v>
      </c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107" t="s">
        <v>57</v>
      </c>
    </row>
    <row r="17" spans="1:59" ht="66" customHeight="1" x14ac:dyDescent="0.2">
      <c r="A17" s="91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92"/>
      <c r="S17" s="92"/>
      <c r="T17" s="92"/>
      <c r="U17" s="92"/>
      <c r="V17" s="92"/>
      <c r="W17" s="92"/>
      <c r="X17" s="92"/>
      <c r="Y17" s="107"/>
      <c r="Z17" s="92"/>
      <c r="AA17" s="40" t="s">
        <v>58</v>
      </c>
      <c r="AB17" s="40" t="s">
        <v>59</v>
      </c>
      <c r="AC17" s="40" t="s">
        <v>60</v>
      </c>
      <c r="AD17" s="40" t="s">
        <v>61</v>
      </c>
      <c r="AE17" s="40" t="s">
        <v>62</v>
      </c>
      <c r="AF17" s="40" t="s">
        <v>63</v>
      </c>
      <c r="AG17" s="40" t="s">
        <v>64</v>
      </c>
      <c r="AH17" s="41" t="s">
        <v>65</v>
      </c>
      <c r="AI17" s="41" t="s">
        <v>66</v>
      </c>
      <c r="AJ17" s="41" t="s">
        <v>67</v>
      </c>
      <c r="AK17" s="41" t="s">
        <v>68</v>
      </c>
      <c r="AL17" s="41" t="s">
        <v>69</v>
      </c>
      <c r="AM17" s="93"/>
      <c r="AN17" s="109"/>
      <c r="AO17" s="93"/>
      <c r="AP17" s="93"/>
      <c r="AQ17" s="93"/>
      <c r="AR17" s="93"/>
      <c r="AS17" s="93"/>
      <c r="AT17" s="93"/>
      <c r="AU17" s="39" t="s">
        <v>70</v>
      </c>
      <c r="AV17" s="39" t="s">
        <v>71</v>
      </c>
      <c r="AW17" s="39" t="s">
        <v>72</v>
      </c>
      <c r="AX17" s="39" t="s">
        <v>73</v>
      </c>
      <c r="AY17" s="39" t="s">
        <v>72</v>
      </c>
      <c r="AZ17" s="39" t="s">
        <v>74</v>
      </c>
      <c r="BA17" s="39" t="s">
        <v>74</v>
      </c>
      <c r="BB17" s="39" t="s">
        <v>73</v>
      </c>
      <c r="BC17" s="39" t="s">
        <v>75</v>
      </c>
      <c r="BD17" s="39" t="s">
        <v>76</v>
      </c>
      <c r="BE17" s="39" t="s">
        <v>77</v>
      </c>
      <c r="BF17" s="39" t="s">
        <v>78</v>
      </c>
      <c r="BG17" s="107"/>
    </row>
    <row r="18" spans="1:59" s="65" customFormat="1" ht="84" x14ac:dyDescent="0.2">
      <c r="A18" s="42">
        <v>122</v>
      </c>
      <c r="B18" s="43" t="s">
        <v>79</v>
      </c>
      <c r="C18" s="44" t="s">
        <v>80</v>
      </c>
      <c r="D18" s="45" t="s">
        <v>81</v>
      </c>
      <c r="E18" s="46" t="s">
        <v>82</v>
      </c>
      <c r="F18" s="47">
        <v>2.75E-2</v>
      </c>
      <c r="G18" s="48">
        <v>2023</v>
      </c>
      <c r="H18" s="49" t="s">
        <v>83</v>
      </c>
      <c r="I18" s="50" t="s">
        <v>84</v>
      </c>
      <c r="J18" s="49" t="s">
        <v>85</v>
      </c>
      <c r="K18" s="48">
        <v>43</v>
      </c>
      <c r="L18" s="44" t="s">
        <v>86</v>
      </c>
      <c r="M18" s="43" t="s">
        <v>87</v>
      </c>
      <c r="N18" s="51" t="s">
        <v>88</v>
      </c>
      <c r="O18" s="43">
        <v>4301001</v>
      </c>
      <c r="P18" s="45" t="s">
        <v>89</v>
      </c>
      <c r="Q18" s="52" t="s">
        <v>90</v>
      </c>
      <c r="R18" s="43" t="s">
        <v>91</v>
      </c>
      <c r="S18" s="43">
        <v>430100100</v>
      </c>
      <c r="T18" s="44" t="s">
        <v>92</v>
      </c>
      <c r="U18" s="53" t="s">
        <v>93</v>
      </c>
      <c r="V18" s="43" t="s">
        <v>94</v>
      </c>
      <c r="W18" s="43" t="s">
        <v>95</v>
      </c>
      <c r="X18" s="43" t="s">
        <v>96</v>
      </c>
      <c r="Y18" s="54">
        <v>7924</v>
      </c>
      <c r="Z18" s="55">
        <f>SUM(AA18:AL18)</f>
        <v>792795850</v>
      </c>
      <c r="AA18" s="56">
        <v>299376442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6">
        <v>493419408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58" t="s">
        <v>97</v>
      </c>
      <c r="AN18" s="59" t="s">
        <v>98</v>
      </c>
      <c r="AO18" s="60" t="s">
        <v>99</v>
      </c>
      <c r="AP18" s="61" t="s">
        <v>100</v>
      </c>
      <c r="AQ18" s="55" t="s">
        <v>101</v>
      </c>
      <c r="AR18" s="62">
        <v>7185</v>
      </c>
      <c r="AS18" s="63">
        <f>+Z18</f>
        <v>792795850</v>
      </c>
      <c r="AT18" s="59" t="s">
        <v>102</v>
      </c>
      <c r="AU18" s="53"/>
      <c r="AV18" s="55" t="s">
        <v>103</v>
      </c>
      <c r="AW18" s="55" t="s">
        <v>103</v>
      </c>
      <c r="AX18" s="55" t="s">
        <v>103</v>
      </c>
      <c r="AY18" s="55" t="s">
        <v>103</v>
      </c>
      <c r="AZ18" s="55" t="s">
        <v>103</v>
      </c>
      <c r="BA18" s="55" t="s">
        <v>103</v>
      </c>
      <c r="BB18" s="55" t="s">
        <v>103</v>
      </c>
      <c r="BC18" s="55" t="s">
        <v>103</v>
      </c>
      <c r="BD18" s="55" t="s">
        <v>103</v>
      </c>
      <c r="BE18" s="55" t="s">
        <v>103</v>
      </c>
      <c r="BF18" s="55" t="s">
        <v>103</v>
      </c>
      <c r="BG18" s="64" t="s">
        <v>104</v>
      </c>
    </row>
    <row r="19" spans="1:59" s="65" customFormat="1" ht="120" x14ac:dyDescent="0.2">
      <c r="A19" s="42">
        <v>123</v>
      </c>
      <c r="B19" s="43" t="s">
        <v>79</v>
      </c>
      <c r="C19" s="44" t="s">
        <v>80</v>
      </c>
      <c r="D19" s="45" t="s">
        <v>81</v>
      </c>
      <c r="E19" s="46" t="s">
        <v>82</v>
      </c>
      <c r="F19" s="47">
        <v>2.75E-2</v>
      </c>
      <c r="G19" s="48">
        <v>2024</v>
      </c>
      <c r="H19" s="49" t="s">
        <v>83</v>
      </c>
      <c r="I19" s="50" t="s">
        <v>84</v>
      </c>
      <c r="J19" s="49" t="s">
        <v>85</v>
      </c>
      <c r="K19" s="48">
        <v>43</v>
      </c>
      <c r="L19" s="44" t="s">
        <v>86</v>
      </c>
      <c r="M19" s="43" t="s">
        <v>87</v>
      </c>
      <c r="N19" s="51" t="s">
        <v>88</v>
      </c>
      <c r="O19" s="43">
        <v>4301037</v>
      </c>
      <c r="P19" s="45" t="s">
        <v>105</v>
      </c>
      <c r="Q19" s="52" t="s">
        <v>106</v>
      </c>
      <c r="R19" s="43" t="s">
        <v>91</v>
      </c>
      <c r="S19" s="43">
        <v>430103700</v>
      </c>
      <c r="T19" s="44" t="s">
        <v>107</v>
      </c>
      <c r="U19" s="53" t="s">
        <v>108</v>
      </c>
      <c r="V19" s="43" t="s">
        <v>94</v>
      </c>
      <c r="W19" s="94" t="s">
        <v>95</v>
      </c>
      <c r="X19" s="94" t="s">
        <v>96</v>
      </c>
      <c r="Y19" s="97">
        <v>69099</v>
      </c>
      <c r="Z19" s="100">
        <f>SUM(AA19:AL27)</f>
        <v>4549460604</v>
      </c>
      <c r="AA19" s="56">
        <f>881329149-424577584</f>
        <v>456751565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6">
        <v>881329149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58" t="s">
        <v>109</v>
      </c>
      <c r="AN19" s="59" t="s">
        <v>110</v>
      </c>
      <c r="AO19" s="60" t="s">
        <v>99</v>
      </c>
      <c r="AP19" s="61" t="s">
        <v>100</v>
      </c>
      <c r="AQ19" s="55" t="s">
        <v>101</v>
      </c>
      <c r="AR19" s="62">
        <v>52650</v>
      </c>
      <c r="AS19" s="63">
        <f>+AA19+AG19</f>
        <v>1338080714</v>
      </c>
      <c r="AT19" s="59" t="s">
        <v>111</v>
      </c>
      <c r="AU19" s="67"/>
      <c r="AV19" s="55" t="s">
        <v>103</v>
      </c>
      <c r="AW19" s="55" t="s">
        <v>103</v>
      </c>
      <c r="AX19" s="55" t="s">
        <v>103</v>
      </c>
      <c r="AY19" s="55" t="s">
        <v>103</v>
      </c>
      <c r="AZ19" s="55" t="s">
        <v>103</v>
      </c>
      <c r="BA19" s="55" t="s">
        <v>103</v>
      </c>
      <c r="BB19" s="55" t="s">
        <v>103</v>
      </c>
      <c r="BC19" s="55" t="s">
        <v>103</v>
      </c>
      <c r="BD19" s="55" t="s">
        <v>103</v>
      </c>
      <c r="BE19" s="55" t="s">
        <v>103</v>
      </c>
      <c r="BF19" s="55" t="s">
        <v>112</v>
      </c>
      <c r="BG19" s="64" t="s">
        <v>104</v>
      </c>
    </row>
    <row r="20" spans="1:59" s="65" customFormat="1" ht="120" x14ac:dyDescent="0.2">
      <c r="A20" s="42">
        <v>123</v>
      </c>
      <c r="B20" s="43" t="s">
        <v>79</v>
      </c>
      <c r="C20" s="44" t="s">
        <v>80</v>
      </c>
      <c r="D20" s="45" t="s">
        <v>81</v>
      </c>
      <c r="E20" s="46" t="s">
        <v>82</v>
      </c>
      <c r="F20" s="47">
        <v>2.75E-2</v>
      </c>
      <c r="G20" s="48">
        <v>2024</v>
      </c>
      <c r="H20" s="49" t="s">
        <v>83</v>
      </c>
      <c r="I20" s="50" t="s">
        <v>84</v>
      </c>
      <c r="J20" s="49" t="s">
        <v>85</v>
      </c>
      <c r="K20" s="48">
        <v>43</v>
      </c>
      <c r="L20" s="44" t="s">
        <v>86</v>
      </c>
      <c r="M20" s="43" t="s">
        <v>87</v>
      </c>
      <c r="N20" s="51" t="s">
        <v>88</v>
      </c>
      <c r="O20" s="43">
        <v>4301037</v>
      </c>
      <c r="P20" s="45" t="s">
        <v>105</v>
      </c>
      <c r="Q20" s="52" t="s">
        <v>106</v>
      </c>
      <c r="R20" s="43" t="s">
        <v>91</v>
      </c>
      <c r="S20" s="43">
        <v>430103700</v>
      </c>
      <c r="T20" s="44" t="s">
        <v>107</v>
      </c>
      <c r="U20" s="53" t="s">
        <v>108</v>
      </c>
      <c r="V20" s="43" t="s">
        <v>94</v>
      </c>
      <c r="W20" s="95"/>
      <c r="X20" s="95"/>
      <c r="Y20" s="98"/>
      <c r="Z20" s="101"/>
      <c r="AA20" s="56">
        <v>0</v>
      </c>
      <c r="AB20" s="57"/>
      <c r="AC20" s="57"/>
      <c r="AD20" s="57"/>
      <c r="AE20" s="57"/>
      <c r="AF20" s="57"/>
      <c r="AG20" s="56">
        <v>0</v>
      </c>
      <c r="AH20" s="42"/>
      <c r="AI20" s="42"/>
      <c r="AJ20" s="42"/>
      <c r="AK20" s="42"/>
      <c r="AL20" s="42"/>
      <c r="AM20" s="58" t="s">
        <v>113</v>
      </c>
      <c r="AN20" s="59" t="s">
        <v>114</v>
      </c>
      <c r="AO20" s="60" t="s">
        <v>99</v>
      </c>
      <c r="AP20" s="59" t="s">
        <v>115</v>
      </c>
      <c r="AQ20" s="55" t="s">
        <v>116</v>
      </c>
      <c r="AR20" s="62">
        <v>2400</v>
      </c>
      <c r="AS20" s="63">
        <v>0</v>
      </c>
      <c r="AT20" s="59" t="s">
        <v>117</v>
      </c>
      <c r="AU20" s="67"/>
      <c r="AV20" s="55"/>
      <c r="AW20" s="55"/>
      <c r="AX20" s="55"/>
      <c r="AY20" s="55"/>
      <c r="AZ20" s="55" t="s">
        <v>103</v>
      </c>
      <c r="BA20" s="55" t="s">
        <v>103</v>
      </c>
      <c r="BB20" s="55" t="s">
        <v>103</v>
      </c>
      <c r="BC20" s="55" t="s">
        <v>103</v>
      </c>
      <c r="BD20" s="55" t="s">
        <v>103</v>
      </c>
      <c r="BE20" s="55" t="s">
        <v>103</v>
      </c>
      <c r="BF20" s="55" t="s">
        <v>112</v>
      </c>
      <c r="BG20" s="64" t="s">
        <v>104</v>
      </c>
    </row>
    <row r="21" spans="1:59" s="65" customFormat="1" ht="120" x14ac:dyDescent="0.2">
      <c r="A21" s="42">
        <v>123</v>
      </c>
      <c r="B21" s="43" t="s">
        <v>79</v>
      </c>
      <c r="C21" s="44" t="s">
        <v>80</v>
      </c>
      <c r="D21" s="45" t="s">
        <v>81</v>
      </c>
      <c r="E21" s="46" t="s">
        <v>82</v>
      </c>
      <c r="F21" s="47">
        <v>2.75E-2</v>
      </c>
      <c r="G21" s="48">
        <v>2024</v>
      </c>
      <c r="H21" s="49" t="s">
        <v>83</v>
      </c>
      <c r="I21" s="50" t="s">
        <v>84</v>
      </c>
      <c r="J21" s="49" t="s">
        <v>85</v>
      </c>
      <c r="K21" s="48">
        <v>43</v>
      </c>
      <c r="L21" s="44" t="s">
        <v>86</v>
      </c>
      <c r="M21" s="43" t="s">
        <v>87</v>
      </c>
      <c r="N21" s="51" t="s">
        <v>88</v>
      </c>
      <c r="O21" s="43">
        <v>4301037</v>
      </c>
      <c r="P21" s="45" t="s">
        <v>105</v>
      </c>
      <c r="Q21" s="52" t="s">
        <v>106</v>
      </c>
      <c r="R21" s="43" t="s">
        <v>91</v>
      </c>
      <c r="S21" s="43">
        <v>430103700</v>
      </c>
      <c r="T21" s="44" t="s">
        <v>107</v>
      </c>
      <c r="U21" s="53" t="s">
        <v>118</v>
      </c>
      <c r="V21" s="43" t="s">
        <v>94</v>
      </c>
      <c r="W21" s="95"/>
      <c r="X21" s="95"/>
      <c r="Y21" s="98"/>
      <c r="Z21" s="101"/>
      <c r="AA21" s="56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6">
        <v>50000000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8" t="s">
        <v>119</v>
      </c>
      <c r="AN21" s="59" t="s">
        <v>114</v>
      </c>
      <c r="AO21" s="60" t="s">
        <v>99</v>
      </c>
      <c r="AP21" s="59" t="s">
        <v>100</v>
      </c>
      <c r="AQ21" s="56" t="s">
        <v>101</v>
      </c>
      <c r="AR21" s="62"/>
      <c r="AS21" s="63">
        <f t="shared" ref="AS21:AS27" si="0">+AA21+AG21</f>
        <v>50000000</v>
      </c>
      <c r="AT21" s="59" t="s">
        <v>120</v>
      </c>
      <c r="AU21" s="68"/>
      <c r="AV21" s="56"/>
      <c r="AW21" s="56" t="s">
        <v>103</v>
      </c>
      <c r="AX21" s="56" t="s">
        <v>103</v>
      </c>
      <c r="AY21" s="56" t="s">
        <v>103</v>
      </c>
      <c r="AZ21" s="56" t="s">
        <v>103</v>
      </c>
      <c r="BA21" s="56" t="s">
        <v>103</v>
      </c>
      <c r="BB21" s="56" t="s">
        <v>103</v>
      </c>
      <c r="BC21" s="56" t="s">
        <v>103</v>
      </c>
      <c r="BD21" s="56" t="s">
        <v>103</v>
      </c>
      <c r="BE21" s="56" t="s">
        <v>103</v>
      </c>
      <c r="BF21" s="56" t="s">
        <v>103</v>
      </c>
      <c r="BG21" s="69" t="s">
        <v>104</v>
      </c>
    </row>
    <row r="22" spans="1:59" s="65" customFormat="1" ht="120" x14ac:dyDescent="0.2">
      <c r="A22" s="42">
        <v>123</v>
      </c>
      <c r="B22" s="43" t="s">
        <v>79</v>
      </c>
      <c r="C22" s="44" t="s">
        <v>80</v>
      </c>
      <c r="D22" s="45" t="s">
        <v>81</v>
      </c>
      <c r="E22" s="46" t="s">
        <v>82</v>
      </c>
      <c r="F22" s="47">
        <v>2.75E-2</v>
      </c>
      <c r="G22" s="48">
        <v>2024</v>
      </c>
      <c r="H22" s="49" t="s">
        <v>83</v>
      </c>
      <c r="I22" s="50" t="s">
        <v>84</v>
      </c>
      <c r="J22" s="49" t="s">
        <v>85</v>
      </c>
      <c r="K22" s="48">
        <v>43</v>
      </c>
      <c r="L22" s="44" t="s">
        <v>86</v>
      </c>
      <c r="M22" s="43" t="s">
        <v>87</v>
      </c>
      <c r="N22" s="51" t="s">
        <v>88</v>
      </c>
      <c r="O22" s="43">
        <v>4301037</v>
      </c>
      <c r="P22" s="45" t="s">
        <v>105</v>
      </c>
      <c r="Q22" s="52" t="s">
        <v>106</v>
      </c>
      <c r="R22" s="43" t="s">
        <v>91</v>
      </c>
      <c r="S22" s="43">
        <v>430103700</v>
      </c>
      <c r="T22" s="44" t="s">
        <v>107</v>
      </c>
      <c r="U22" s="53" t="s">
        <v>108</v>
      </c>
      <c r="V22" s="43" t="s">
        <v>94</v>
      </c>
      <c r="W22" s="95"/>
      <c r="X22" s="95"/>
      <c r="Y22" s="98"/>
      <c r="Z22" s="101"/>
      <c r="AA22" s="56">
        <v>165384000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6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8" t="s">
        <v>121</v>
      </c>
      <c r="AN22" s="59" t="s">
        <v>122</v>
      </c>
      <c r="AO22" s="60" t="s">
        <v>99</v>
      </c>
      <c r="AP22" s="59" t="s">
        <v>115</v>
      </c>
      <c r="AQ22" s="56" t="s">
        <v>123</v>
      </c>
      <c r="AR22" s="62">
        <v>1585</v>
      </c>
      <c r="AS22" s="63">
        <f t="shared" si="0"/>
        <v>165384000</v>
      </c>
      <c r="AT22" s="59" t="s">
        <v>124</v>
      </c>
      <c r="AU22" s="68"/>
      <c r="AV22" s="56"/>
      <c r="AW22" s="56" t="s">
        <v>103</v>
      </c>
      <c r="AX22" s="56" t="s">
        <v>103</v>
      </c>
      <c r="AY22" s="56" t="s">
        <v>103</v>
      </c>
      <c r="AZ22" s="56"/>
      <c r="BA22" s="56"/>
      <c r="BB22" s="56"/>
      <c r="BC22" s="56"/>
      <c r="BD22" s="56"/>
      <c r="BE22" s="56"/>
      <c r="BF22" s="56"/>
      <c r="BG22" s="69" t="s">
        <v>104</v>
      </c>
    </row>
    <row r="23" spans="1:59" s="65" customFormat="1" ht="120" x14ac:dyDescent="0.2">
      <c r="A23" s="42">
        <v>123</v>
      </c>
      <c r="B23" s="43" t="s">
        <v>79</v>
      </c>
      <c r="C23" s="44" t="s">
        <v>80</v>
      </c>
      <c r="D23" s="45" t="s">
        <v>81</v>
      </c>
      <c r="E23" s="46" t="s">
        <v>82</v>
      </c>
      <c r="F23" s="47">
        <v>2.75E-2</v>
      </c>
      <c r="G23" s="48">
        <v>2024</v>
      </c>
      <c r="H23" s="49" t="s">
        <v>83</v>
      </c>
      <c r="I23" s="50" t="s">
        <v>84</v>
      </c>
      <c r="J23" s="49" t="s">
        <v>85</v>
      </c>
      <c r="K23" s="48">
        <v>43</v>
      </c>
      <c r="L23" s="44" t="s">
        <v>86</v>
      </c>
      <c r="M23" s="43" t="s">
        <v>87</v>
      </c>
      <c r="N23" s="51" t="s">
        <v>88</v>
      </c>
      <c r="O23" s="43">
        <v>4301037</v>
      </c>
      <c r="P23" s="45" t="s">
        <v>105</v>
      </c>
      <c r="Q23" s="52" t="s">
        <v>106</v>
      </c>
      <c r="R23" s="43" t="s">
        <v>91</v>
      </c>
      <c r="S23" s="43">
        <v>430103700</v>
      </c>
      <c r="T23" s="44" t="s">
        <v>107</v>
      </c>
      <c r="U23" s="53" t="s">
        <v>108</v>
      </c>
      <c r="V23" s="43" t="s">
        <v>94</v>
      </c>
      <c r="W23" s="95"/>
      <c r="X23" s="95"/>
      <c r="Y23" s="98"/>
      <c r="Z23" s="101"/>
      <c r="AA23" s="56">
        <v>827796149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6">
        <v>321372834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58" t="s">
        <v>125</v>
      </c>
      <c r="AN23" s="59" t="s">
        <v>126</v>
      </c>
      <c r="AO23" s="60" t="s">
        <v>99</v>
      </c>
      <c r="AP23" s="59" t="s">
        <v>100</v>
      </c>
      <c r="AQ23" s="56" t="s">
        <v>101</v>
      </c>
      <c r="AR23" s="62">
        <v>6268</v>
      </c>
      <c r="AS23" s="63">
        <f t="shared" si="0"/>
        <v>1149168983</v>
      </c>
      <c r="AT23" s="59" t="s">
        <v>127</v>
      </c>
      <c r="AU23" s="67"/>
      <c r="AV23" s="55"/>
      <c r="AW23" s="56" t="s">
        <v>103</v>
      </c>
      <c r="AX23" s="56" t="s">
        <v>103</v>
      </c>
      <c r="AY23" s="56" t="s">
        <v>103</v>
      </c>
      <c r="AZ23" s="56" t="s">
        <v>103</v>
      </c>
      <c r="BA23" s="56" t="s">
        <v>103</v>
      </c>
      <c r="BB23" s="56" t="s">
        <v>103</v>
      </c>
      <c r="BC23" s="56" t="s">
        <v>103</v>
      </c>
      <c r="BD23" s="56" t="s">
        <v>103</v>
      </c>
      <c r="BE23" s="56" t="s">
        <v>103</v>
      </c>
      <c r="BF23" s="56" t="s">
        <v>103</v>
      </c>
      <c r="BG23" s="69" t="s">
        <v>104</v>
      </c>
    </row>
    <row r="24" spans="1:59" s="72" customFormat="1" ht="120" x14ac:dyDescent="0.2">
      <c r="A24" s="42">
        <v>123</v>
      </c>
      <c r="B24" s="43" t="s">
        <v>79</v>
      </c>
      <c r="C24" s="44" t="s">
        <v>80</v>
      </c>
      <c r="D24" s="45" t="s">
        <v>81</v>
      </c>
      <c r="E24" s="46" t="s">
        <v>82</v>
      </c>
      <c r="F24" s="47">
        <v>2.75E-2</v>
      </c>
      <c r="G24" s="48">
        <v>2024</v>
      </c>
      <c r="H24" s="49" t="s">
        <v>83</v>
      </c>
      <c r="I24" s="50" t="s">
        <v>84</v>
      </c>
      <c r="J24" s="49" t="s">
        <v>85</v>
      </c>
      <c r="K24" s="48">
        <v>43</v>
      </c>
      <c r="L24" s="44" t="s">
        <v>86</v>
      </c>
      <c r="M24" s="43" t="s">
        <v>87</v>
      </c>
      <c r="N24" s="51" t="s">
        <v>88</v>
      </c>
      <c r="O24" s="43">
        <v>4301037</v>
      </c>
      <c r="P24" s="45" t="s">
        <v>105</v>
      </c>
      <c r="Q24" s="52" t="s">
        <v>106</v>
      </c>
      <c r="R24" s="43" t="s">
        <v>91</v>
      </c>
      <c r="S24" s="43">
        <v>430103700</v>
      </c>
      <c r="T24" s="44" t="s">
        <v>107</v>
      </c>
      <c r="U24" s="53" t="s">
        <v>108</v>
      </c>
      <c r="V24" s="43" t="s">
        <v>94</v>
      </c>
      <c r="W24" s="95"/>
      <c r="X24" s="95"/>
      <c r="Y24" s="98"/>
      <c r="Z24" s="101"/>
      <c r="AA24" s="56">
        <v>86808906.540000007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6">
        <v>143074715.88999999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70" t="s">
        <v>128</v>
      </c>
      <c r="AN24" s="59" t="s">
        <v>114</v>
      </c>
      <c r="AO24" s="60" t="s">
        <v>99</v>
      </c>
      <c r="AP24" s="61" t="s">
        <v>100</v>
      </c>
      <c r="AQ24" s="55" t="s">
        <v>101</v>
      </c>
      <c r="AR24" s="71">
        <v>400</v>
      </c>
      <c r="AS24" s="63">
        <f t="shared" si="0"/>
        <v>229883622.43000001</v>
      </c>
      <c r="AT24" s="59" t="s">
        <v>129</v>
      </c>
      <c r="AU24" s="67"/>
      <c r="AV24" s="55"/>
      <c r="AW24" s="56" t="s">
        <v>103</v>
      </c>
      <c r="AX24" s="56" t="s">
        <v>103</v>
      </c>
      <c r="AY24" s="56" t="s">
        <v>103</v>
      </c>
      <c r="AZ24" s="56" t="s">
        <v>103</v>
      </c>
      <c r="BA24" s="56" t="s">
        <v>103</v>
      </c>
      <c r="BB24" s="56" t="s">
        <v>103</v>
      </c>
      <c r="BC24" s="56" t="s">
        <v>103</v>
      </c>
      <c r="BD24" s="56" t="s">
        <v>103</v>
      </c>
      <c r="BE24" s="56" t="s">
        <v>103</v>
      </c>
      <c r="BF24" s="56" t="s">
        <v>103</v>
      </c>
      <c r="BG24" s="69" t="s">
        <v>104</v>
      </c>
    </row>
    <row r="25" spans="1:59" s="72" customFormat="1" ht="120" x14ac:dyDescent="0.2">
      <c r="A25" s="42">
        <v>123</v>
      </c>
      <c r="B25" s="43" t="s">
        <v>79</v>
      </c>
      <c r="C25" s="44" t="s">
        <v>80</v>
      </c>
      <c r="D25" s="45" t="s">
        <v>81</v>
      </c>
      <c r="E25" s="46" t="s">
        <v>82</v>
      </c>
      <c r="F25" s="47">
        <v>2.75E-2</v>
      </c>
      <c r="G25" s="48">
        <v>2024</v>
      </c>
      <c r="H25" s="49" t="s">
        <v>83</v>
      </c>
      <c r="I25" s="50" t="s">
        <v>84</v>
      </c>
      <c r="J25" s="49" t="s">
        <v>85</v>
      </c>
      <c r="K25" s="48">
        <v>43</v>
      </c>
      <c r="L25" s="44" t="s">
        <v>86</v>
      </c>
      <c r="M25" s="43" t="s">
        <v>87</v>
      </c>
      <c r="N25" s="51" t="s">
        <v>88</v>
      </c>
      <c r="O25" s="43">
        <v>4301037</v>
      </c>
      <c r="P25" s="45" t="s">
        <v>105</v>
      </c>
      <c r="Q25" s="52" t="s">
        <v>106</v>
      </c>
      <c r="R25" s="43" t="s">
        <v>91</v>
      </c>
      <c r="S25" s="43">
        <v>430103700</v>
      </c>
      <c r="T25" s="44" t="s">
        <v>107</v>
      </c>
      <c r="U25" s="53" t="s">
        <v>108</v>
      </c>
      <c r="V25" s="43" t="s">
        <v>94</v>
      </c>
      <c r="W25" s="95"/>
      <c r="X25" s="95"/>
      <c r="Y25" s="98"/>
      <c r="Z25" s="101"/>
      <c r="AA25" s="56">
        <v>65106679.899999999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6">
        <v>107306036.91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70" t="s">
        <v>130</v>
      </c>
      <c r="AN25" s="59" t="s">
        <v>114</v>
      </c>
      <c r="AO25" s="60" t="s">
        <v>99</v>
      </c>
      <c r="AP25" s="61" t="s">
        <v>100</v>
      </c>
      <c r="AQ25" s="55" t="s">
        <v>101</v>
      </c>
      <c r="AR25" s="62">
        <v>5000</v>
      </c>
      <c r="AS25" s="63">
        <f t="shared" si="0"/>
        <v>172412716.81</v>
      </c>
      <c r="AT25" s="59" t="s">
        <v>131</v>
      </c>
      <c r="AU25" s="67"/>
      <c r="AV25" s="55"/>
      <c r="AW25" s="56" t="s">
        <v>103</v>
      </c>
      <c r="AX25" s="56" t="s">
        <v>103</v>
      </c>
      <c r="AY25" s="56" t="s">
        <v>103</v>
      </c>
      <c r="AZ25" s="56" t="s">
        <v>103</v>
      </c>
      <c r="BA25" s="56" t="s">
        <v>103</v>
      </c>
      <c r="BB25" s="56" t="s">
        <v>103</v>
      </c>
      <c r="BC25" s="56" t="s">
        <v>103</v>
      </c>
      <c r="BD25" s="56" t="s">
        <v>103</v>
      </c>
      <c r="BE25" s="56" t="s">
        <v>103</v>
      </c>
      <c r="BF25" s="56" t="s">
        <v>103</v>
      </c>
      <c r="BG25" s="64" t="s">
        <v>104</v>
      </c>
    </row>
    <row r="26" spans="1:59" s="65" customFormat="1" ht="120" x14ac:dyDescent="0.2">
      <c r="A26" s="42">
        <v>123</v>
      </c>
      <c r="B26" s="43" t="s">
        <v>79</v>
      </c>
      <c r="C26" s="44" t="s">
        <v>80</v>
      </c>
      <c r="D26" s="45" t="s">
        <v>81</v>
      </c>
      <c r="E26" s="46" t="s">
        <v>82</v>
      </c>
      <c r="F26" s="47">
        <v>2.75E-2</v>
      </c>
      <c r="G26" s="48">
        <v>2024</v>
      </c>
      <c r="H26" s="49" t="s">
        <v>83</v>
      </c>
      <c r="I26" s="50" t="s">
        <v>84</v>
      </c>
      <c r="J26" s="49" t="s">
        <v>85</v>
      </c>
      <c r="K26" s="48">
        <v>43</v>
      </c>
      <c r="L26" s="44" t="s">
        <v>86</v>
      </c>
      <c r="M26" s="43" t="s">
        <v>87</v>
      </c>
      <c r="N26" s="51" t="s">
        <v>88</v>
      </c>
      <c r="O26" s="43">
        <v>4301037</v>
      </c>
      <c r="P26" s="45" t="s">
        <v>105</v>
      </c>
      <c r="Q26" s="52" t="s">
        <v>106</v>
      </c>
      <c r="R26" s="43" t="s">
        <v>91</v>
      </c>
      <c r="S26" s="43">
        <v>430103700</v>
      </c>
      <c r="T26" s="44" t="s">
        <v>107</v>
      </c>
      <c r="U26" s="53" t="s">
        <v>108</v>
      </c>
      <c r="V26" s="43" t="s">
        <v>94</v>
      </c>
      <c r="W26" s="95"/>
      <c r="X26" s="95"/>
      <c r="Y26" s="98"/>
      <c r="Z26" s="101"/>
      <c r="AA26" s="56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6">
        <f>827796149+309217121</f>
        <v>1137013270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70" t="s">
        <v>132</v>
      </c>
      <c r="AN26" s="61" t="s">
        <v>133</v>
      </c>
      <c r="AO26" s="60" t="s">
        <v>99</v>
      </c>
      <c r="AP26" s="61" t="s">
        <v>100</v>
      </c>
      <c r="AQ26" s="55" t="s">
        <v>101</v>
      </c>
      <c r="AR26" s="62">
        <v>6448</v>
      </c>
      <c r="AS26" s="63">
        <f t="shared" si="0"/>
        <v>1137013270</v>
      </c>
      <c r="AT26" s="59" t="s">
        <v>134</v>
      </c>
      <c r="AU26" s="67"/>
      <c r="AV26" s="55"/>
      <c r="AW26" s="56" t="s">
        <v>103</v>
      </c>
      <c r="AX26" s="56" t="s">
        <v>103</v>
      </c>
      <c r="AY26" s="56" t="s">
        <v>103</v>
      </c>
      <c r="AZ26" s="56" t="s">
        <v>103</v>
      </c>
      <c r="BA26" s="55"/>
      <c r="BB26" s="55"/>
      <c r="BC26" s="55"/>
      <c r="BD26" s="55"/>
      <c r="BE26" s="55"/>
      <c r="BF26" s="55"/>
      <c r="BG26" s="64" t="s">
        <v>104</v>
      </c>
    </row>
    <row r="27" spans="1:59" s="65" customFormat="1" ht="168" x14ac:dyDescent="0.2">
      <c r="A27" s="42">
        <v>123</v>
      </c>
      <c r="B27" s="43" t="s">
        <v>79</v>
      </c>
      <c r="C27" s="44" t="s">
        <v>80</v>
      </c>
      <c r="D27" s="45" t="s">
        <v>81</v>
      </c>
      <c r="E27" s="46" t="s">
        <v>82</v>
      </c>
      <c r="F27" s="47">
        <v>2.75E-2</v>
      </c>
      <c r="G27" s="48">
        <v>2024</v>
      </c>
      <c r="H27" s="49" t="s">
        <v>83</v>
      </c>
      <c r="I27" s="50" t="s">
        <v>84</v>
      </c>
      <c r="J27" s="49" t="s">
        <v>85</v>
      </c>
      <c r="K27" s="48">
        <v>43</v>
      </c>
      <c r="L27" s="44" t="s">
        <v>86</v>
      </c>
      <c r="M27" s="43" t="s">
        <v>87</v>
      </c>
      <c r="N27" s="51" t="s">
        <v>88</v>
      </c>
      <c r="O27" s="43">
        <v>4301037</v>
      </c>
      <c r="P27" s="45" t="s">
        <v>105</v>
      </c>
      <c r="Q27" s="52" t="s">
        <v>106</v>
      </c>
      <c r="R27" s="43" t="s">
        <v>91</v>
      </c>
      <c r="S27" s="43">
        <v>430103700</v>
      </c>
      <c r="T27" s="44" t="s">
        <v>107</v>
      </c>
      <c r="U27" s="53" t="s">
        <v>118</v>
      </c>
      <c r="V27" s="43" t="s">
        <v>94</v>
      </c>
      <c r="W27" s="96"/>
      <c r="X27" s="96"/>
      <c r="Y27" s="99"/>
      <c r="Z27" s="102"/>
      <c r="AA27" s="56">
        <v>116125020.47</v>
      </c>
      <c r="AB27" s="57">
        <v>0</v>
      </c>
      <c r="AC27" s="57"/>
      <c r="AD27" s="57">
        <v>0</v>
      </c>
      <c r="AE27" s="57">
        <v>0</v>
      </c>
      <c r="AF27" s="57">
        <v>0</v>
      </c>
      <c r="AG27" s="56">
        <v>191392277.28999999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70" t="s">
        <v>135</v>
      </c>
      <c r="AN27" s="61" t="s">
        <v>98</v>
      </c>
      <c r="AO27" s="60" t="s">
        <v>99</v>
      </c>
      <c r="AP27" s="61" t="s">
        <v>100</v>
      </c>
      <c r="AQ27" s="55" t="s">
        <v>101</v>
      </c>
      <c r="AR27" s="62">
        <v>3200</v>
      </c>
      <c r="AS27" s="63">
        <f t="shared" si="0"/>
        <v>307517297.75999999</v>
      </c>
      <c r="AT27" s="59" t="s">
        <v>136</v>
      </c>
      <c r="AU27" s="67"/>
      <c r="AV27" s="55" t="s">
        <v>103</v>
      </c>
      <c r="AW27" s="55" t="s">
        <v>103</v>
      </c>
      <c r="AX27" s="55" t="s">
        <v>103</v>
      </c>
      <c r="AY27" s="55" t="s">
        <v>103</v>
      </c>
      <c r="AZ27" s="55" t="s">
        <v>103</v>
      </c>
      <c r="BA27" s="55" t="s">
        <v>103</v>
      </c>
      <c r="BB27" s="55" t="s">
        <v>103</v>
      </c>
      <c r="BC27" s="55" t="s">
        <v>103</v>
      </c>
      <c r="BD27" s="55" t="s">
        <v>103</v>
      </c>
      <c r="BE27" s="55" t="s">
        <v>103</v>
      </c>
      <c r="BF27" s="55" t="s">
        <v>103</v>
      </c>
      <c r="BG27" s="64" t="s">
        <v>104</v>
      </c>
    </row>
    <row r="28" spans="1:59" s="65" customFormat="1" ht="108" x14ac:dyDescent="0.2">
      <c r="A28" s="42">
        <v>124</v>
      </c>
      <c r="B28" s="43" t="s">
        <v>79</v>
      </c>
      <c r="C28" s="44" t="s">
        <v>80</v>
      </c>
      <c r="D28" s="45" t="s">
        <v>137</v>
      </c>
      <c r="E28" s="46" t="s">
        <v>138</v>
      </c>
      <c r="F28" s="47">
        <v>3.0999999999999999E-3</v>
      </c>
      <c r="G28" s="48">
        <v>2023</v>
      </c>
      <c r="H28" s="49" t="s">
        <v>83</v>
      </c>
      <c r="I28" s="50" t="s">
        <v>139</v>
      </c>
      <c r="J28" s="49" t="s">
        <v>85</v>
      </c>
      <c r="K28" s="48">
        <v>43</v>
      </c>
      <c r="L28" s="44" t="s">
        <v>86</v>
      </c>
      <c r="M28" s="43" t="s">
        <v>87</v>
      </c>
      <c r="N28" s="51" t="s">
        <v>88</v>
      </c>
      <c r="O28" s="43">
        <v>4301007</v>
      </c>
      <c r="P28" s="45" t="s">
        <v>140</v>
      </c>
      <c r="Q28" s="52" t="s">
        <v>141</v>
      </c>
      <c r="R28" s="43" t="s">
        <v>142</v>
      </c>
      <c r="S28" s="43">
        <v>430100700</v>
      </c>
      <c r="T28" s="44" t="s">
        <v>143</v>
      </c>
      <c r="U28" s="53" t="s">
        <v>144</v>
      </c>
      <c r="V28" s="43" t="s">
        <v>94</v>
      </c>
      <c r="W28" s="43" t="s">
        <v>95</v>
      </c>
      <c r="X28" s="43" t="s">
        <v>96</v>
      </c>
      <c r="Y28" s="54">
        <v>2990</v>
      </c>
      <c r="Z28" s="55">
        <f>SUM(AA28:AL28)</f>
        <v>846960000</v>
      </c>
      <c r="AA28" s="56">
        <v>319829967.47000003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6">
        <v>527130032.52999997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58" t="s">
        <v>145</v>
      </c>
      <c r="AN28" s="59" t="s">
        <v>146</v>
      </c>
      <c r="AO28" s="60" t="s">
        <v>99</v>
      </c>
      <c r="AP28" s="61" t="s">
        <v>100</v>
      </c>
      <c r="AQ28" s="55" t="s">
        <v>101</v>
      </c>
      <c r="AR28" s="62">
        <v>3000</v>
      </c>
      <c r="AS28" s="63">
        <f>+Z28</f>
        <v>846960000</v>
      </c>
      <c r="AT28" s="59" t="s">
        <v>147</v>
      </c>
      <c r="AU28" s="67"/>
      <c r="AV28" s="55" t="s">
        <v>103</v>
      </c>
      <c r="AW28" s="55" t="s">
        <v>103</v>
      </c>
      <c r="AX28" s="55" t="s">
        <v>103</v>
      </c>
      <c r="AY28" s="55" t="s">
        <v>103</v>
      </c>
      <c r="AZ28" s="55" t="s">
        <v>103</v>
      </c>
      <c r="BA28" s="55" t="s">
        <v>103</v>
      </c>
      <c r="BB28" s="55" t="s">
        <v>103</v>
      </c>
      <c r="BC28" s="55" t="s">
        <v>103</v>
      </c>
      <c r="BD28" s="55" t="s">
        <v>103</v>
      </c>
      <c r="BE28" s="55" t="s">
        <v>103</v>
      </c>
      <c r="BF28" s="55" t="s">
        <v>103</v>
      </c>
      <c r="BG28" s="64" t="s">
        <v>104</v>
      </c>
    </row>
    <row r="29" spans="1:59" s="65" customFormat="1" ht="108" x14ac:dyDescent="0.2">
      <c r="A29" s="42">
        <v>125</v>
      </c>
      <c r="B29" s="43" t="s">
        <v>79</v>
      </c>
      <c r="C29" s="44" t="s">
        <v>80</v>
      </c>
      <c r="D29" s="45" t="s">
        <v>148</v>
      </c>
      <c r="E29" s="46" t="s">
        <v>149</v>
      </c>
      <c r="F29" s="47">
        <v>3.0999999999999999E-3</v>
      </c>
      <c r="G29" s="48">
        <v>2023</v>
      </c>
      <c r="H29" s="49" t="s">
        <v>83</v>
      </c>
      <c r="I29" s="73" t="s">
        <v>150</v>
      </c>
      <c r="J29" s="49" t="s">
        <v>85</v>
      </c>
      <c r="K29" s="48">
        <v>43</v>
      </c>
      <c r="L29" s="44" t="s">
        <v>86</v>
      </c>
      <c r="M29" s="42" t="s">
        <v>151</v>
      </c>
      <c r="N29" s="44" t="s">
        <v>152</v>
      </c>
      <c r="O29" s="43">
        <v>4302001</v>
      </c>
      <c r="P29" s="45" t="s">
        <v>153</v>
      </c>
      <c r="Q29" s="52" t="s">
        <v>154</v>
      </c>
      <c r="R29" s="43" t="s">
        <v>155</v>
      </c>
      <c r="S29" s="43" t="s">
        <v>156</v>
      </c>
      <c r="T29" s="44" t="s">
        <v>157</v>
      </c>
      <c r="U29" s="53" t="s">
        <v>158</v>
      </c>
      <c r="V29" s="94" t="s">
        <v>94</v>
      </c>
      <c r="W29" s="94" t="s">
        <v>95</v>
      </c>
      <c r="X29" s="94" t="s">
        <v>96</v>
      </c>
      <c r="Y29" s="97">
        <v>2344</v>
      </c>
      <c r="Z29" s="100">
        <f>SUM(AA29:AG30)</f>
        <v>1626163200</v>
      </c>
      <c r="AA29" s="56">
        <f>614073537-65106679</f>
        <v>548966858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6">
        <f>1012089662-107306036</f>
        <v>904783626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58" t="s">
        <v>159</v>
      </c>
      <c r="AN29" s="59" t="s">
        <v>160</v>
      </c>
      <c r="AO29" s="60" t="s">
        <v>99</v>
      </c>
      <c r="AP29" s="66" t="s">
        <v>100</v>
      </c>
      <c r="AQ29" s="66" t="s">
        <v>101</v>
      </c>
      <c r="AR29" s="71">
        <v>2344</v>
      </c>
      <c r="AS29" s="74">
        <f>+AA29+AG29</f>
        <v>1453750484</v>
      </c>
      <c r="AT29" s="59" t="s">
        <v>161</v>
      </c>
      <c r="AU29" s="75"/>
      <c r="AV29" s="66" t="s">
        <v>103</v>
      </c>
      <c r="AW29" s="66" t="s">
        <v>103</v>
      </c>
      <c r="AX29" s="66" t="s">
        <v>103</v>
      </c>
      <c r="AY29" s="66" t="s">
        <v>103</v>
      </c>
      <c r="AZ29" s="66" t="s">
        <v>103</v>
      </c>
      <c r="BA29" s="66" t="s">
        <v>103</v>
      </c>
      <c r="BB29" s="66" t="s">
        <v>103</v>
      </c>
      <c r="BC29" s="66" t="s">
        <v>103</v>
      </c>
      <c r="BD29" s="66" t="s">
        <v>103</v>
      </c>
      <c r="BE29" s="66" t="s">
        <v>103</v>
      </c>
      <c r="BF29" s="66" t="s">
        <v>103</v>
      </c>
      <c r="BG29" s="64" t="s">
        <v>162</v>
      </c>
    </row>
    <row r="30" spans="1:59" s="65" customFormat="1" ht="60" x14ac:dyDescent="0.2">
      <c r="A30" s="42">
        <v>125</v>
      </c>
      <c r="B30" s="43" t="s">
        <v>79</v>
      </c>
      <c r="C30" s="44" t="s">
        <v>80</v>
      </c>
      <c r="D30" s="45" t="s">
        <v>148</v>
      </c>
      <c r="E30" s="46" t="s">
        <v>149</v>
      </c>
      <c r="F30" s="47">
        <v>3.0999999999999999E-3</v>
      </c>
      <c r="G30" s="48">
        <v>2023</v>
      </c>
      <c r="H30" s="49" t="s">
        <v>83</v>
      </c>
      <c r="I30" s="73" t="s">
        <v>150</v>
      </c>
      <c r="J30" s="49" t="s">
        <v>85</v>
      </c>
      <c r="K30" s="48">
        <v>43</v>
      </c>
      <c r="L30" s="44" t="s">
        <v>86</v>
      </c>
      <c r="M30" s="42" t="s">
        <v>151</v>
      </c>
      <c r="N30" s="44" t="s">
        <v>152</v>
      </c>
      <c r="O30" s="43">
        <v>4302001</v>
      </c>
      <c r="P30" s="45" t="s">
        <v>153</v>
      </c>
      <c r="Q30" s="52" t="s">
        <v>154</v>
      </c>
      <c r="R30" s="43" t="s">
        <v>155</v>
      </c>
      <c r="S30" s="43" t="s">
        <v>156</v>
      </c>
      <c r="T30" s="44" t="s">
        <v>157</v>
      </c>
      <c r="U30" s="53" t="s">
        <v>158</v>
      </c>
      <c r="V30" s="96"/>
      <c r="W30" s="96"/>
      <c r="X30" s="96"/>
      <c r="Y30" s="99"/>
      <c r="Z30" s="102"/>
      <c r="AA30" s="56">
        <v>65106680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6">
        <v>107306036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8" t="s">
        <v>163</v>
      </c>
      <c r="AN30" s="59" t="s">
        <v>164</v>
      </c>
      <c r="AO30" s="60" t="s">
        <v>99</v>
      </c>
      <c r="AP30" s="59" t="s">
        <v>100</v>
      </c>
      <c r="AQ30" s="56" t="s">
        <v>101</v>
      </c>
      <c r="AR30" s="62">
        <v>250</v>
      </c>
      <c r="AS30" s="74">
        <f>+AA30+AG30</f>
        <v>172412716</v>
      </c>
      <c r="AT30" s="59" t="s">
        <v>165</v>
      </c>
      <c r="AU30" s="68"/>
      <c r="AV30" s="56"/>
      <c r="AW30" s="56"/>
      <c r="AX30" s="56"/>
      <c r="AY30" s="56" t="s">
        <v>103</v>
      </c>
      <c r="AZ30" s="56" t="s">
        <v>103</v>
      </c>
      <c r="BA30" s="56" t="s">
        <v>103</v>
      </c>
      <c r="BB30" s="56" t="s">
        <v>103</v>
      </c>
      <c r="BC30" s="56" t="s">
        <v>112</v>
      </c>
      <c r="BD30" s="56" t="s">
        <v>112</v>
      </c>
      <c r="BE30" s="56"/>
      <c r="BF30" s="56"/>
      <c r="BG30" s="69" t="s">
        <v>162</v>
      </c>
    </row>
    <row r="31" spans="1:59" s="65" customFormat="1" ht="60" x14ac:dyDescent="0.2">
      <c r="A31" s="42">
        <v>126</v>
      </c>
      <c r="B31" s="43" t="s">
        <v>79</v>
      </c>
      <c r="C31" s="44" t="s">
        <v>80</v>
      </c>
      <c r="D31" s="45" t="s">
        <v>148</v>
      </c>
      <c r="E31" s="46" t="s">
        <v>149</v>
      </c>
      <c r="F31" s="47">
        <v>3.0999999999999999E-3</v>
      </c>
      <c r="G31" s="48">
        <v>2024</v>
      </c>
      <c r="H31" s="49" t="s">
        <v>83</v>
      </c>
      <c r="I31" s="73" t="s">
        <v>150</v>
      </c>
      <c r="J31" s="49" t="s">
        <v>85</v>
      </c>
      <c r="K31" s="48">
        <v>43</v>
      </c>
      <c r="L31" s="44" t="s">
        <v>86</v>
      </c>
      <c r="M31" s="42" t="s">
        <v>151</v>
      </c>
      <c r="N31" s="44" t="s">
        <v>152</v>
      </c>
      <c r="O31" s="43">
        <v>4302002</v>
      </c>
      <c r="P31" s="45" t="s">
        <v>166</v>
      </c>
      <c r="Q31" s="52" t="s">
        <v>167</v>
      </c>
      <c r="R31" s="43" t="s">
        <v>168</v>
      </c>
      <c r="S31" s="43">
        <v>430200200</v>
      </c>
      <c r="T31" s="44" t="s">
        <v>169</v>
      </c>
      <c r="U31" s="53" t="s">
        <v>170</v>
      </c>
      <c r="V31" s="43" t="s">
        <v>94</v>
      </c>
      <c r="W31" s="43" t="s">
        <v>95</v>
      </c>
      <c r="X31" s="43" t="s">
        <v>96</v>
      </c>
      <c r="Y31" s="42">
        <v>406</v>
      </c>
      <c r="Z31" s="55">
        <f>SUM(AA31:AL31)</f>
        <v>1465240800</v>
      </c>
      <c r="AA31" s="56">
        <v>553305844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6">
        <v>911934956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58" t="s">
        <v>159</v>
      </c>
      <c r="AN31" s="59" t="s">
        <v>160</v>
      </c>
      <c r="AO31" s="60" t="s">
        <v>99</v>
      </c>
      <c r="AP31" s="61" t="s">
        <v>100</v>
      </c>
      <c r="AQ31" s="55" t="s">
        <v>101</v>
      </c>
      <c r="AR31" s="71">
        <v>406</v>
      </c>
      <c r="AS31" s="63">
        <f>+Z31</f>
        <v>1465240800</v>
      </c>
      <c r="AT31" s="59" t="s">
        <v>171</v>
      </c>
      <c r="AU31" s="67"/>
      <c r="AV31" s="55" t="s">
        <v>103</v>
      </c>
      <c r="AW31" s="55" t="s">
        <v>103</v>
      </c>
      <c r="AX31" s="55" t="s">
        <v>103</v>
      </c>
      <c r="AY31" s="55" t="s">
        <v>103</v>
      </c>
      <c r="AZ31" s="55" t="s">
        <v>103</v>
      </c>
      <c r="BA31" s="55" t="s">
        <v>103</v>
      </c>
      <c r="BB31" s="55" t="s">
        <v>103</v>
      </c>
      <c r="BC31" s="55" t="s">
        <v>103</v>
      </c>
      <c r="BD31" s="55" t="s">
        <v>103</v>
      </c>
      <c r="BE31" s="55" t="s">
        <v>103</v>
      </c>
      <c r="BF31" s="55" t="s">
        <v>103</v>
      </c>
      <c r="BG31" s="64" t="s">
        <v>162</v>
      </c>
    </row>
    <row r="32" spans="1:59" s="65" customFormat="1" ht="96" x14ac:dyDescent="0.2">
      <c r="A32" s="42">
        <v>127</v>
      </c>
      <c r="B32" s="43" t="s">
        <v>79</v>
      </c>
      <c r="C32" s="44" t="s">
        <v>80</v>
      </c>
      <c r="D32" s="45" t="s">
        <v>148</v>
      </c>
      <c r="E32" s="46" t="s">
        <v>149</v>
      </c>
      <c r="F32" s="47">
        <v>3.0999999999999999E-3</v>
      </c>
      <c r="G32" s="48">
        <v>2024</v>
      </c>
      <c r="H32" s="49" t="s">
        <v>83</v>
      </c>
      <c r="I32" s="73" t="s">
        <v>150</v>
      </c>
      <c r="J32" s="49" t="s">
        <v>85</v>
      </c>
      <c r="K32" s="48">
        <v>43</v>
      </c>
      <c r="L32" s="44" t="s">
        <v>86</v>
      </c>
      <c r="M32" s="42" t="s">
        <v>151</v>
      </c>
      <c r="N32" s="44" t="s">
        <v>152</v>
      </c>
      <c r="O32" s="43">
        <v>4302062</v>
      </c>
      <c r="P32" s="45" t="s">
        <v>172</v>
      </c>
      <c r="Q32" s="52" t="s">
        <v>173</v>
      </c>
      <c r="R32" s="43" t="s">
        <v>174</v>
      </c>
      <c r="S32" s="43">
        <v>430206200</v>
      </c>
      <c r="T32" s="44" t="s">
        <v>175</v>
      </c>
      <c r="U32" s="53" t="s">
        <v>176</v>
      </c>
      <c r="V32" s="43" t="s">
        <v>94</v>
      </c>
      <c r="W32" s="43" t="s">
        <v>95</v>
      </c>
      <c r="X32" s="103" t="s">
        <v>96</v>
      </c>
      <c r="Y32" s="104">
        <v>8</v>
      </c>
      <c r="Z32" s="105">
        <f>SUM(AA32:AL33)</f>
        <v>211740000</v>
      </c>
      <c r="AA32" s="56">
        <v>79957491.870000005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6">
        <v>131782508.13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58" t="s">
        <v>177</v>
      </c>
      <c r="AN32" s="59" t="s">
        <v>110</v>
      </c>
      <c r="AO32" s="60" t="s">
        <v>99</v>
      </c>
      <c r="AP32" s="61" t="s">
        <v>100</v>
      </c>
      <c r="AQ32" s="55" t="s">
        <v>101</v>
      </c>
      <c r="AR32" s="71">
        <v>5</v>
      </c>
      <c r="AS32" s="63">
        <f>+AA32+AG32</f>
        <v>211740000</v>
      </c>
      <c r="AT32" s="106" t="s">
        <v>178</v>
      </c>
      <c r="AU32" s="67"/>
      <c r="AV32" s="55" t="s">
        <v>103</v>
      </c>
      <c r="AW32" s="55" t="s">
        <v>103</v>
      </c>
      <c r="AX32" s="55" t="s">
        <v>103</v>
      </c>
      <c r="AY32" s="55" t="s">
        <v>103</v>
      </c>
      <c r="AZ32" s="55" t="s">
        <v>103</v>
      </c>
      <c r="BA32" s="55" t="s">
        <v>103</v>
      </c>
      <c r="BB32" s="55" t="s">
        <v>103</v>
      </c>
      <c r="BC32" s="55" t="s">
        <v>103</v>
      </c>
      <c r="BD32" s="55" t="s">
        <v>103</v>
      </c>
      <c r="BE32" s="55" t="s">
        <v>103</v>
      </c>
      <c r="BF32" s="55" t="s">
        <v>103</v>
      </c>
      <c r="BG32" s="64" t="s">
        <v>162</v>
      </c>
    </row>
    <row r="33" spans="1:59" s="65" customFormat="1" ht="96" x14ac:dyDescent="0.2">
      <c r="A33" s="42">
        <v>127</v>
      </c>
      <c r="B33" s="43" t="s">
        <v>79</v>
      </c>
      <c r="C33" s="44" t="s">
        <v>80</v>
      </c>
      <c r="D33" s="45" t="s">
        <v>148</v>
      </c>
      <c r="E33" s="46" t="s">
        <v>149</v>
      </c>
      <c r="F33" s="47">
        <v>3.0999999999999999E-3</v>
      </c>
      <c r="G33" s="48">
        <v>2024</v>
      </c>
      <c r="H33" s="49" t="s">
        <v>83</v>
      </c>
      <c r="I33" s="73" t="s">
        <v>150</v>
      </c>
      <c r="J33" s="49" t="s">
        <v>85</v>
      </c>
      <c r="K33" s="48">
        <v>43</v>
      </c>
      <c r="L33" s="44" t="s">
        <v>86</v>
      </c>
      <c r="M33" s="42" t="s">
        <v>151</v>
      </c>
      <c r="N33" s="44" t="s">
        <v>152</v>
      </c>
      <c r="O33" s="43">
        <v>4302062</v>
      </c>
      <c r="P33" s="45" t="s">
        <v>172</v>
      </c>
      <c r="Q33" s="52" t="s">
        <v>173</v>
      </c>
      <c r="R33" s="43" t="s">
        <v>174</v>
      </c>
      <c r="S33" s="43">
        <v>430206200</v>
      </c>
      <c r="T33" s="44" t="s">
        <v>175</v>
      </c>
      <c r="U33" s="53" t="s">
        <v>176</v>
      </c>
      <c r="V33" s="43" t="s">
        <v>94</v>
      </c>
      <c r="W33" s="43" t="s">
        <v>95</v>
      </c>
      <c r="X33" s="103"/>
      <c r="Y33" s="104"/>
      <c r="Z33" s="105"/>
      <c r="AA33" s="57"/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/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58" t="s">
        <v>159</v>
      </c>
      <c r="AN33" s="59" t="s">
        <v>160</v>
      </c>
      <c r="AO33" s="60" t="s">
        <v>99</v>
      </c>
      <c r="AP33" s="61" t="s">
        <v>100</v>
      </c>
      <c r="AQ33" s="55" t="s">
        <v>101</v>
      </c>
      <c r="AR33" s="71">
        <v>3</v>
      </c>
      <c r="AS33" s="63">
        <v>0</v>
      </c>
      <c r="AT33" s="106"/>
      <c r="AU33" s="67"/>
      <c r="AV33" s="55" t="s">
        <v>103</v>
      </c>
      <c r="AW33" s="55" t="s">
        <v>103</v>
      </c>
      <c r="AX33" s="55" t="s">
        <v>103</v>
      </c>
      <c r="AY33" s="55" t="s">
        <v>103</v>
      </c>
      <c r="AZ33" s="55" t="s">
        <v>103</v>
      </c>
      <c r="BA33" s="55" t="s">
        <v>103</v>
      </c>
      <c r="BB33" s="55" t="s">
        <v>103</v>
      </c>
      <c r="BC33" s="55" t="s">
        <v>103</v>
      </c>
      <c r="BD33" s="55" t="s">
        <v>103</v>
      </c>
      <c r="BE33" s="55" t="s">
        <v>103</v>
      </c>
      <c r="BF33" s="55" t="s">
        <v>103</v>
      </c>
      <c r="BG33" s="64" t="s">
        <v>162</v>
      </c>
    </row>
    <row r="34" spans="1:59" x14ac:dyDescent="0.2">
      <c r="Z34" s="76">
        <f>SUM(Z17:Z32)</f>
        <v>9492360454</v>
      </c>
      <c r="AA34" s="77">
        <f t="shared" ref="AA34:AG34" si="1">SUM(AA17:AA32)</f>
        <v>3584515604.25</v>
      </c>
      <c r="AB34" s="77">
        <f t="shared" si="1"/>
        <v>0</v>
      </c>
      <c r="AC34" s="77">
        <f t="shared" si="1"/>
        <v>0</v>
      </c>
      <c r="AD34" s="77">
        <f t="shared" si="1"/>
        <v>0</v>
      </c>
      <c r="AE34" s="77">
        <f t="shared" si="1"/>
        <v>0</v>
      </c>
      <c r="AF34" s="77">
        <f t="shared" si="1"/>
        <v>0</v>
      </c>
      <c r="AG34" s="77">
        <f t="shared" si="1"/>
        <v>5907844849.75</v>
      </c>
      <c r="AH34" s="78"/>
      <c r="AI34" s="79"/>
      <c r="AJ34" s="79"/>
      <c r="AK34" s="79"/>
      <c r="AL34" s="79"/>
      <c r="AM34" s="80"/>
      <c r="AS34" s="81">
        <f>SUM(AS18:AS33)</f>
        <v>9492360454</v>
      </c>
    </row>
    <row r="35" spans="1:59" x14ac:dyDescent="0.2">
      <c r="AH35" s="82">
        <f>AH34-'[1]PLAN ACCION 2025 INDER (2)'!AN19</f>
        <v>-9486604643.4599991</v>
      </c>
      <c r="AM35" s="83"/>
      <c r="AS35" s="81"/>
    </row>
    <row r="36" spans="1:59" x14ac:dyDescent="0.2">
      <c r="AM36" s="83"/>
    </row>
    <row r="37" spans="1:59" x14ac:dyDescent="0.2">
      <c r="AM37" s="84"/>
      <c r="AS37" s="81"/>
    </row>
    <row r="38" spans="1:59" x14ac:dyDescent="0.2">
      <c r="AM38" s="84"/>
      <c r="AT38" s="85"/>
    </row>
    <row r="39" spans="1:59" x14ac:dyDescent="0.2">
      <c r="AS39" s="81"/>
    </row>
  </sheetData>
  <mergeCells count="62">
    <mergeCell ref="X32:X33"/>
    <mergeCell ref="Y32:Y33"/>
    <mergeCell ref="Z32:Z33"/>
    <mergeCell ref="AT32:AT33"/>
    <mergeCell ref="BG16:BG17"/>
    <mergeCell ref="AP16:AP17"/>
    <mergeCell ref="AQ16:AQ17"/>
    <mergeCell ref="AR16:AR17"/>
    <mergeCell ref="AS16:AS17"/>
    <mergeCell ref="AT16:AT17"/>
    <mergeCell ref="AU16:BF16"/>
    <mergeCell ref="Y16:Y17"/>
    <mergeCell ref="Z16:Z17"/>
    <mergeCell ref="AA16:AL16"/>
    <mergeCell ref="AM16:AM17"/>
    <mergeCell ref="AN16:AN17"/>
    <mergeCell ref="W19:W27"/>
    <mergeCell ref="X19:X27"/>
    <mergeCell ref="Y19:Y27"/>
    <mergeCell ref="Z19:Z27"/>
    <mergeCell ref="V29:V30"/>
    <mergeCell ref="W29:W30"/>
    <mergeCell ref="X29:X30"/>
    <mergeCell ref="Y29:Y30"/>
    <mergeCell ref="Z29:Z30"/>
    <mergeCell ref="O16:O17"/>
    <mergeCell ref="P16:P17"/>
    <mergeCell ref="Q16:Q17"/>
    <mergeCell ref="AO16:AO17"/>
    <mergeCell ref="S16:S17"/>
    <mergeCell ref="T16:T17"/>
    <mergeCell ref="U16:U17"/>
    <mergeCell ref="V16:V17"/>
    <mergeCell ref="W16:W17"/>
    <mergeCell ref="X16:X17"/>
    <mergeCell ref="A16:A17"/>
    <mergeCell ref="B16:B17"/>
    <mergeCell ref="C16:C17"/>
    <mergeCell ref="D16:D17"/>
    <mergeCell ref="E16:E17"/>
    <mergeCell ref="F16:F17"/>
    <mergeCell ref="C5:I5"/>
    <mergeCell ref="W5:AC5"/>
    <mergeCell ref="C8:P8"/>
    <mergeCell ref="W8:AJ8"/>
    <mergeCell ref="C10:P10"/>
    <mergeCell ref="W10:AJ10"/>
    <mergeCell ref="R16:R17"/>
    <mergeCell ref="G16:G17"/>
    <mergeCell ref="H16:H17"/>
    <mergeCell ref="I16:I17"/>
    <mergeCell ref="J16:J17"/>
    <mergeCell ref="K16:K17"/>
    <mergeCell ref="L16:L17"/>
    <mergeCell ref="M16:M17"/>
    <mergeCell ref="N16:N17"/>
    <mergeCell ref="C2:I2"/>
    <mergeCell ref="W2:AC2"/>
    <mergeCell ref="C3:I3"/>
    <mergeCell ref="W3:AC3"/>
    <mergeCell ref="C4:I4"/>
    <mergeCell ref="W4:AC4"/>
  </mergeCells>
  <dataValidations count="2">
    <dataValidation type="list" allowBlank="1" showInputMessage="1" showErrorMessage="1" sqref="M29:M33" xr:uid="{BBD275D5-DAAD-4AED-949C-5F7C5A95EFCC}">
      <formula1>#REF!</formula1>
    </dataValidation>
    <dataValidation type="whole" allowBlank="1" showInputMessage="1" showErrorMessage="1" sqref="G18:G33" xr:uid="{E3AFEB48-0096-4570-94E9-013B8A416C26}">
      <formula1>2000</formula1>
      <formula2>2023</formula2>
    </dataValidation>
  </dataValidations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AE9B-8338-4C88-A249-7C46CE2DB130}">
  <dimension ref="A1:D9"/>
  <sheetViews>
    <sheetView zoomScale="90" zoomScaleNormal="90" workbookViewId="0">
      <selection activeCell="G13" sqref="G13"/>
    </sheetView>
  </sheetViews>
  <sheetFormatPr baseColWidth="10" defaultRowHeight="15" x14ac:dyDescent="0.25"/>
  <cols>
    <col min="1" max="1" width="52.5703125" customWidth="1"/>
    <col min="2" max="2" width="21.140625" bestFit="1" customWidth="1"/>
    <col min="3" max="4" width="16.7109375" bestFit="1" customWidth="1"/>
  </cols>
  <sheetData>
    <row r="1" spans="1:4" ht="16.5" thickBot="1" x14ac:dyDescent="0.3">
      <c r="A1" s="110" t="s">
        <v>1</v>
      </c>
      <c r="B1" s="111"/>
      <c r="C1" s="111"/>
      <c r="D1" s="111"/>
    </row>
    <row r="2" spans="1:4" ht="48" thickBot="1" x14ac:dyDescent="0.3">
      <c r="A2" s="20" t="s">
        <v>15</v>
      </c>
      <c r="B2" s="21" t="s">
        <v>13</v>
      </c>
      <c r="C2" s="21" t="s">
        <v>14</v>
      </c>
      <c r="D2" s="21" t="s">
        <v>0</v>
      </c>
    </row>
    <row r="3" spans="1:4" ht="47.25" x14ac:dyDescent="0.25">
      <c r="A3" s="17" t="s">
        <v>2</v>
      </c>
      <c r="B3" s="18">
        <v>1215928462.5550001</v>
      </c>
      <c r="C3" s="18">
        <v>2004041131.886724</v>
      </c>
      <c r="D3" s="19">
        <f t="shared" ref="D3:D8" si="0">+B3+C3</f>
        <v>3219969594.4417238</v>
      </c>
    </row>
    <row r="4" spans="1:4" ht="63" x14ac:dyDescent="0.25">
      <c r="A4" s="2" t="s">
        <v>3</v>
      </c>
      <c r="B4" s="15">
        <v>6977607961.453167</v>
      </c>
      <c r="C4" s="15">
        <v>11500194121.247416</v>
      </c>
      <c r="D4" s="16">
        <f t="shared" si="0"/>
        <v>18477802082.700584</v>
      </c>
    </row>
    <row r="5" spans="1:4" ht="63" x14ac:dyDescent="0.25">
      <c r="A5" s="2" t="s">
        <v>4</v>
      </c>
      <c r="B5" s="15">
        <v>1299001212.2031558</v>
      </c>
      <c r="C5" s="15">
        <v>2140958074.2568443</v>
      </c>
      <c r="D5" s="16">
        <f t="shared" si="0"/>
        <v>3439959286.46</v>
      </c>
    </row>
    <row r="6" spans="1:4" ht="47.25" x14ac:dyDescent="0.25">
      <c r="A6" s="2" t="s">
        <v>5</v>
      </c>
      <c r="B6" s="15">
        <v>2494082327.430059</v>
      </c>
      <c r="C6" s="15">
        <v>4110639502.5731411</v>
      </c>
      <c r="D6" s="16">
        <f t="shared" si="0"/>
        <v>6604721830.0032005</v>
      </c>
    </row>
    <row r="7" spans="1:4" ht="47.25" x14ac:dyDescent="0.25">
      <c r="A7" s="2" t="s">
        <v>6</v>
      </c>
      <c r="B7" s="15">
        <v>2247272097.1114593</v>
      </c>
      <c r="C7" s="15">
        <v>3703857468.4643412</v>
      </c>
      <c r="D7" s="16">
        <f t="shared" si="0"/>
        <v>5951129565.5757999</v>
      </c>
    </row>
    <row r="8" spans="1:4" ht="78.75" x14ac:dyDescent="0.25">
      <c r="A8" s="2" t="s">
        <v>7</v>
      </c>
      <c r="B8" s="15">
        <v>324750303.05078894</v>
      </c>
      <c r="C8" s="15">
        <v>535239518.56421107</v>
      </c>
      <c r="D8" s="16">
        <f t="shared" si="0"/>
        <v>859989821.61500001</v>
      </c>
    </row>
    <row r="9" spans="1:4" ht="15.75" x14ac:dyDescent="0.25">
      <c r="A9" s="1" t="s">
        <v>8</v>
      </c>
      <c r="B9" s="3">
        <f>SUM(B3:B8)</f>
        <v>14558642363.803631</v>
      </c>
      <c r="C9" s="3">
        <f>SUM(C3:C8)</f>
        <v>23994929816.99268</v>
      </c>
      <c r="D9" s="3">
        <f>SUM(D3:D8)</f>
        <v>38553572180.796303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8C6C-7AA3-4CEA-B013-7AF4EDE3624F}">
  <dimension ref="A1:P11"/>
  <sheetViews>
    <sheetView workbookViewId="0">
      <selection activeCell="C14" sqref="C14"/>
    </sheetView>
  </sheetViews>
  <sheetFormatPr baseColWidth="10" defaultRowHeight="15" x14ac:dyDescent="0.25"/>
  <cols>
    <col min="1" max="1" width="59.5703125" customWidth="1"/>
    <col min="2" max="12" width="15.140625" bestFit="1" customWidth="1"/>
    <col min="13" max="13" width="16.28515625" bestFit="1" customWidth="1"/>
    <col min="14" max="16" width="17.5703125" bestFit="1" customWidth="1"/>
  </cols>
  <sheetData>
    <row r="1" spans="1:16" ht="16.5" thickBot="1" x14ac:dyDescent="0.3">
      <c r="A1" s="115" t="s">
        <v>9</v>
      </c>
      <c r="B1" s="117">
        <v>2024</v>
      </c>
      <c r="C1" s="118"/>
      <c r="D1" s="119"/>
      <c r="E1" s="120">
        <v>2025</v>
      </c>
      <c r="F1" s="121"/>
      <c r="G1" s="122"/>
      <c r="H1" s="117">
        <v>2026</v>
      </c>
      <c r="I1" s="118"/>
      <c r="J1" s="119"/>
      <c r="K1" s="112">
        <v>2027</v>
      </c>
      <c r="L1" s="113"/>
      <c r="M1" s="114"/>
      <c r="N1" s="112" t="s">
        <v>10</v>
      </c>
      <c r="O1" s="113"/>
      <c r="P1" s="114"/>
    </row>
    <row r="2" spans="1:16" ht="63.75" thickBot="1" x14ac:dyDescent="0.3">
      <c r="A2" s="116"/>
      <c r="B2" s="4" t="s">
        <v>11</v>
      </c>
      <c r="C2" s="4" t="s">
        <v>12</v>
      </c>
      <c r="D2" s="5" t="s">
        <v>0</v>
      </c>
      <c r="E2" s="23" t="s">
        <v>11</v>
      </c>
      <c r="F2" s="23" t="s">
        <v>12</v>
      </c>
      <c r="G2" s="24" t="s">
        <v>0</v>
      </c>
      <c r="H2" s="4" t="s">
        <v>11</v>
      </c>
      <c r="I2" s="4" t="s">
        <v>12</v>
      </c>
      <c r="J2" s="5" t="s">
        <v>0</v>
      </c>
      <c r="K2" s="4" t="s">
        <v>11</v>
      </c>
      <c r="L2" s="4" t="s">
        <v>12</v>
      </c>
      <c r="M2" s="5" t="s">
        <v>0</v>
      </c>
      <c r="N2" s="6" t="s">
        <v>11</v>
      </c>
      <c r="O2" s="6" t="s">
        <v>12</v>
      </c>
      <c r="P2" s="6" t="s">
        <v>0</v>
      </c>
    </row>
    <row r="3" spans="1:16" ht="39" thickBot="1" x14ac:dyDescent="0.3">
      <c r="A3" s="7" t="s">
        <v>2</v>
      </c>
      <c r="B3" s="8">
        <v>466061593.17636502</v>
      </c>
      <c r="C3" s="9">
        <v>282777407.8236351</v>
      </c>
      <c r="D3" s="22">
        <f>+B3+C3</f>
        <v>748839001.00000012</v>
      </c>
      <c r="E3" s="25">
        <v>493419408.69581759</v>
      </c>
      <c r="F3" s="25">
        <v>299376441.66288245</v>
      </c>
      <c r="G3" s="25">
        <f>+E3+F3</f>
        <v>792795850.35870004</v>
      </c>
      <c r="H3" s="8">
        <v>512416055.93060666</v>
      </c>
      <c r="I3" s="8">
        <v>310902434.66690344</v>
      </c>
      <c r="J3" s="8">
        <f>+H3+I3</f>
        <v>823318490.5975101</v>
      </c>
      <c r="K3" s="8">
        <v>532144074.0839349</v>
      </c>
      <c r="L3" s="8">
        <v>322872178.4015792</v>
      </c>
      <c r="M3" s="8">
        <f>+K3+L3</f>
        <v>855016252.48551416</v>
      </c>
      <c r="N3" s="8">
        <f>+B3+E3+H3+K3</f>
        <v>2004041131.886724</v>
      </c>
      <c r="O3" s="8">
        <f>+C3+F3+I3+L3</f>
        <v>1215928462.5550001</v>
      </c>
      <c r="P3" s="8">
        <f>+D3+G3+J3+M3</f>
        <v>3219969594.4417243</v>
      </c>
    </row>
    <row r="4" spans="1:16" ht="39" thickBot="1" x14ac:dyDescent="0.3">
      <c r="A4" s="10" t="s">
        <v>3</v>
      </c>
      <c r="B4" s="8">
        <v>2674495402.6667118</v>
      </c>
      <c r="C4" s="9">
        <v>1622718731.3332882</v>
      </c>
      <c r="D4" s="22">
        <f t="shared" ref="D4:D8" si="0">+B4+C4</f>
        <v>4297214134</v>
      </c>
      <c r="E4" s="25">
        <v>2831488282.8032479</v>
      </c>
      <c r="F4" s="25">
        <v>1717972320.8625522</v>
      </c>
      <c r="G4" s="25">
        <f t="shared" ref="G4:G8" si="1">+E4+F4</f>
        <v>4549460603.6658001</v>
      </c>
      <c r="H4" s="8">
        <v>2940500581.6911736</v>
      </c>
      <c r="I4" s="8">
        <v>1784114255.2157602</v>
      </c>
      <c r="J4" s="8">
        <f t="shared" ref="J4:J9" si="2">+H4+I4</f>
        <v>4724614836.9069338</v>
      </c>
      <c r="K4" s="8">
        <v>3053709854.0862832</v>
      </c>
      <c r="L4" s="8">
        <v>1852802654.0415671</v>
      </c>
      <c r="M4" s="8">
        <f t="shared" ref="M4:M8" si="3">+K4+L4</f>
        <v>4906512508.1278505</v>
      </c>
      <c r="N4" s="8">
        <f t="shared" ref="N4:P9" si="4">+B4+E4+H4+K4</f>
        <v>11500194121.247416</v>
      </c>
      <c r="O4" s="8">
        <f t="shared" si="4"/>
        <v>6977607961.453167</v>
      </c>
      <c r="P4" s="8">
        <f t="shared" si="4"/>
        <v>18477802082.700584</v>
      </c>
    </row>
    <row r="5" spans="1:16" ht="39" thickBot="1" x14ac:dyDescent="0.3">
      <c r="A5" s="10" t="s">
        <v>4</v>
      </c>
      <c r="B5" s="8">
        <v>497903119.41978019</v>
      </c>
      <c r="C5" s="9">
        <v>302096880.58021975</v>
      </c>
      <c r="D5" s="22">
        <f t="shared" si="0"/>
        <v>800000000</v>
      </c>
      <c r="E5" s="25">
        <v>527130032.52972132</v>
      </c>
      <c r="F5" s="25">
        <v>319829967.47027862</v>
      </c>
      <c r="G5" s="25">
        <f t="shared" si="1"/>
        <v>846960000</v>
      </c>
      <c r="H5" s="8">
        <v>547424538.7821157</v>
      </c>
      <c r="I5" s="8">
        <v>332143421.21788436</v>
      </c>
      <c r="J5" s="8">
        <f t="shared" si="2"/>
        <v>879567960</v>
      </c>
      <c r="K5" s="8">
        <v>568500383.52522707</v>
      </c>
      <c r="L5" s="8">
        <v>344930942.93477291</v>
      </c>
      <c r="M5" s="8">
        <f t="shared" si="3"/>
        <v>913431326.46000004</v>
      </c>
      <c r="N5" s="8">
        <f t="shared" si="4"/>
        <v>2140958074.2568443</v>
      </c>
      <c r="O5" s="8">
        <f t="shared" si="4"/>
        <v>1299001212.2031558</v>
      </c>
      <c r="P5" s="8">
        <f t="shared" si="4"/>
        <v>3439959286.46</v>
      </c>
    </row>
    <row r="6" spans="1:16" ht="39" thickBot="1" x14ac:dyDescent="0.3">
      <c r="A6" s="10" t="s">
        <v>5</v>
      </c>
      <c r="B6" s="8">
        <v>955973989.28597808</v>
      </c>
      <c r="C6" s="9">
        <v>580026010.71402192</v>
      </c>
      <c r="D6" s="22">
        <f t="shared" si="0"/>
        <v>1536000000</v>
      </c>
      <c r="E6" s="25">
        <v>1012089662.457065</v>
      </c>
      <c r="F6" s="25">
        <v>614073537.54293501</v>
      </c>
      <c r="G6" s="25">
        <f t="shared" si="1"/>
        <v>1626163200</v>
      </c>
      <c r="H6" s="8">
        <v>1051055114.4616622</v>
      </c>
      <c r="I6" s="8">
        <v>637715368.73833799</v>
      </c>
      <c r="J6" s="8">
        <f t="shared" si="2"/>
        <v>1688770483.2000003</v>
      </c>
      <c r="K6" s="8">
        <v>1091520736.3684359</v>
      </c>
      <c r="L6" s="8">
        <v>662267410.43476403</v>
      </c>
      <c r="M6" s="8">
        <f t="shared" si="3"/>
        <v>1753788146.8031998</v>
      </c>
      <c r="N6" s="8">
        <f t="shared" si="4"/>
        <v>4110639502.5731411</v>
      </c>
      <c r="O6" s="8">
        <f t="shared" si="4"/>
        <v>2494082327.430059</v>
      </c>
      <c r="P6" s="8">
        <f t="shared" si="4"/>
        <v>6604721830.0032005</v>
      </c>
    </row>
    <row r="7" spans="1:16" ht="39" thickBot="1" x14ac:dyDescent="0.3">
      <c r="A7" s="10" t="s">
        <v>6</v>
      </c>
      <c r="B7" s="8">
        <v>861372396.5962199</v>
      </c>
      <c r="C7" s="9">
        <v>522627603.40378022</v>
      </c>
      <c r="D7" s="22">
        <f t="shared" si="0"/>
        <v>1384000000</v>
      </c>
      <c r="E7" s="25">
        <v>911934956.27641797</v>
      </c>
      <c r="F7" s="25">
        <v>553305843.72358215</v>
      </c>
      <c r="G7" s="25">
        <f t="shared" si="1"/>
        <v>1465240800</v>
      </c>
      <c r="H7" s="8">
        <v>947044452.09306026</v>
      </c>
      <c r="I7" s="8">
        <v>574608118.70693994</v>
      </c>
      <c r="J7" s="8">
        <f t="shared" si="2"/>
        <v>1521652570.8000002</v>
      </c>
      <c r="K7" s="8">
        <v>983505663.49864292</v>
      </c>
      <c r="L7" s="8">
        <v>596730531.27715719</v>
      </c>
      <c r="M7" s="8">
        <f t="shared" si="3"/>
        <v>1580236194.7758002</v>
      </c>
      <c r="N7" s="8">
        <f t="shared" si="4"/>
        <v>3703857468.4643412</v>
      </c>
      <c r="O7" s="8">
        <f t="shared" si="4"/>
        <v>2247272097.1114593</v>
      </c>
      <c r="P7" s="8">
        <f t="shared" si="4"/>
        <v>5951129565.5757999</v>
      </c>
    </row>
    <row r="8" spans="1:16" ht="51.75" thickBot="1" x14ac:dyDescent="0.3">
      <c r="A8" s="11" t="s">
        <v>7</v>
      </c>
      <c r="B8" s="8">
        <v>124475779.85494505</v>
      </c>
      <c r="C8" s="9">
        <v>75524220.145054936</v>
      </c>
      <c r="D8" s="22">
        <f t="shared" si="0"/>
        <v>200000000</v>
      </c>
      <c r="E8" s="25">
        <v>131782508.13243033</v>
      </c>
      <c r="F8" s="25">
        <v>79957491.867569655</v>
      </c>
      <c r="G8" s="25">
        <f t="shared" si="1"/>
        <v>211740000</v>
      </c>
      <c r="H8" s="8">
        <v>136856134.69552892</v>
      </c>
      <c r="I8" s="8">
        <v>83035855.30447109</v>
      </c>
      <c r="J8" s="8">
        <f t="shared" si="2"/>
        <v>219891990</v>
      </c>
      <c r="K8" s="8">
        <v>142125095.88130677</v>
      </c>
      <c r="L8" s="8">
        <v>86232735.733693227</v>
      </c>
      <c r="M8" s="8">
        <f t="shared" si="3"/>
        <v>228357831.61500001</v>
      </c>
      <c r="N8" s="8">
        <f t="shared" si="4"/>
        <v>535239518.56421107</v>
      </c>
      <c r="O8" s="8">
        <f t="shared" si="4"/>
        <v>324750303.05078894</v>
      </c>
      <c r="P8" s="8">
        <f t="shared" si="4"/>
        <v>859989821.61500001</v>
      </c>
    </row>
    <row r="9" spans="1:16" ht="16.5" thickBot="1" x14ac:dyDescent="0.3">
      <c r="A9" s="5" t="s">
        <v>8</v>
      </c>
      <c r="B9" s="12">
        <f t="shared" ref="B9:I9" si="5">SUM(B3:B8)</f>
        <v>5580282281</v>
      </c>
      <c r="C9" s="12">
        <f t="shared" si="5"/>
        <v>3385770854</v>
      </c>
      <c r="D9" s="12">
        <f t="shared" si="5"/>
        <v>8966053135</v>
      </c>
      <c r="E9" s="26">
        <f t="shared" si="5"/>
        <v>5907844850.8946991</v>
      </c>
      <c r="F9" s="26">
        <f t="shared" si="5"/>
        <v>3584515603.1297998</v>
      </c>
      <c r="G9" s="26">
        <f t="shared" si="5"/>
        <v>9492360454.0244999</v>
      </c>
      <c r="H9" s="12">
        <f t="shared" si="5"/>
        <v>6135296877.6541481</v>
      </c>
      <c r="I9" s="12">
        <f t="shared" si="5"/>
        <v>3722519453.850297</v>
      </c>
      <c r="J9" s="13">
        <f t="shared" si="2"/>
        <v>9857816331.5044441</v>
      </c>
      <c r="K9" s="12">
        <f>SUM(K3:K8)</f>
        <v>6371505807.4438305</v>
      </c>
      <c r="L9" s="12">
        <f>SUM(L3:L8)</f>
        <v>3865836452.8235335</v>
      </c>
      <c r="M9" s="12">
        <f t="shared" ref="M9:O9" si="6">SUM(M3:M8)</f>
        <v>10237342260.267365</v>
      </c>
      <c r="N9" s="12">
        <f t="shared" si="6"/>
        <v>23994929816.99268</v>
      </c>
      <c r="O9" s="13">
        <f t="shared" si="6"/>
        <v>14558642363.803631</v>
      </c>
      <c r="P9" s="13">
        <f t="shared" si="4"/>
        <v>38553572180.79631</v>
      </c>
    </row>
    <row r="11" spans="1:16" x14ac:dyDescent="0.25">
      <c r="N11" s="14"/>
      <c r="O11" s="14"/>
      <c r="P11" s="14"/>
    </row>
  </sheetData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ACCION 2025 INDER</vt:lpstr>
      <vt:lpstr>REC X META</vt:lpstr>
      <vt:lpstr>REC 24-2027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ASUS_01</dc:creator>
  <cp:lastModifiedBy>Monica Mera Ceron</cp:lastModifiedBy>
  <dcterms:created xsi:type="dcterms:W3CDTF">2024-02-20T00:35:48Z</dcterms:created>
  <dcterms:modified xsi:type="dcterms:W3CDTF">2025-08-05T20:27:55Z</dcterms:modified>
</cp:coreProperties>
</file>