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SUS TUF\Desktop\contratacion 2025\CUENTAS\CUENTA 5\ANEXOS\"/>
    </mc:Choice>
  </mc:AlternateContent>
  <xr:revisionPtr revIDLastSave="0" documentId="13_ncr:1_{0FCF02C0-8B48-4CD6-AE60-11AF6060AD2C}" xr6:coauthVersionLast="45" xr6:coauthVersionMax="45" xr10:uidLastSave="{00000000-0000-0000-0000-000000000000}"/>
  <bookViews>
    <workbookView xWindow="-108" yWindow="-108" windowWidth="23256" windowHeight="12456" activeTab="1" xr2:uid="{00000000-000D-0000-FFFF-FFFF00000000}"/>
  </bookViews>
  <sheets>
    <sheet name="PLAN ACCION 2025 INDER" sheetId="3" r:id="rId1"/>
    <sheet name="SEGUIMIENTO 31 MAYO 25 " sheetId="1" r:id="rId2"/>
    <sheet name="POAI" sheetId="2" r:id="rId3"/>
  </sheets>
  <externalReferences>
    <externalReference r:id="rId4"/>
  </externalReferences>
  <definedNames>
    <definedName name="_xlnm._FilterDatabase" localSheetId="1" hidden="1">'SEGUIMIENTO 31 MAYO 25 '!$A$15:$BD$23</definedName>
    <definedName name="_xlnm.Print_Area" localSheetId="1">'SEGUIMIENTO 31 MAYO 25 '!$B$15:$BD$22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21" i="1" l="1"/>
  <c r="Z17" i="1" l="1"/>
  <c r="AU18" i="1" l="1"/>
  <c r="BA19" i="1"/>
  <c r="BA20" i="1"/>
  <c r="BA16" i="1"/>
  <c r="BA17" i="1"/>
  <c r="Z20" i="1"/>
  <c r="Z19" i="1"/>
  <c r="AX17" i="1" l="1"/>
  <c r="AX18" i="1"/>
  <c r="AU23" i="1"/>
  <c r="H30" i="2"/>
  <c r="E30" i="2"/>
  <c r="I28" i="2"/>
  <c r="H28" i="2"/>
  <c r="G28" i="2"/>
  <c r="F28" i="2"/>
  <c r="E28" i="2"/>
  <c r="D28" i="2"/>
  <c r="I27" i="2"/>
  <c r="H27" i="2"/>
  <c r="G27" i="2"/>
  <c r="F27" i="2"/>
  <c r="E27" i="2"/>
  <c r="D27" i="2"/>
  <c r="F26" i="2"/>
  <c r="I19" i="2"/>
  <c r="H19" i="2"/>
  <c r="G19" i="2"/>
  <c r="F19" i="2"/>
  <c r="E19" i="2"/>
  <c r="D19" i="2"/>
  <c r="F18" i="2"/>
  <c r="F17" i="2"/>
  <c r="F16" i="2"/>
  <c r="F15" i="2"/>
  <c r="F14" i="2"/>
  <c r="E12" i="2"/>
  <c r="AW23" i="1"/>
  <c r="AV23" i="1"/>
  <c r="AK23" i="1"/>
  <c r="AE23" i="1"/>
  <c r="AC23" i="1"/>
  <c r="AB23" i="1"/>
  <c r="Z23" i="1"/>
  <c r="AD22" i="1"/>
  <c r="AA22" i="1"/>
  <c r="AD21" i="1"/>
  <c r="AA21" i="1"/>
  <c r="BA21" i="1" s="1"/>
  <c r="AX20" i="1"/>
  <c r="AV20" i="1"/>
  <c r="AD20" i="1"/>
  <c r="AA20" i="1"/>
  <c r="AX19" i="1"/>
  <c r="AV19" i="1"/>
  <c r="AD19" i="1"/>
  <c r="AA19" i="1"/>
  <c r="AV18" i="1"/>
  <c r="AV17" i="1"/>
  <c r="AE17" i="1"/>
  <c r="AD17" i="1"/>
  <c r="AC17" i="1"/>
  <c r="AA17" i="1"/>
  <c r="AD16" i="1"/>
  <c r="AA16" i="1"/>
  <c r="AJ35" i="3"/>
  <c r="AU34" i="3"/>
  <c r="AI34" i="3"/>
  <c r="AH34" i="3"/>
  <c r="AG34" i="3"/>
  <c r="AF34" i="3"/>
  <c r="AE34" i="3"/>
  <c r="AD34" i="3"/>
  <c r="AC34" i="3"/>
  <c r="AB34" i="3"/>
  <c r="AU32" i="3"/>
  <c r="AB32" i="3"/>
  <c r="AU31" i="3"/>
  <c r="AB31" i="3"/>
  <c r="AU30" i="3"/>
  <c r="AW29" i="3"/>
  <c r="AU29" i="3"/>
  <c r="AI29" i="3"/>
  <c r="AC29" i="3"/>
  <c r="AB29" i="3"/>
  <c r="AA29" i="3"/>
  <c r="AW28" i="3"/>
  <c r="AU28" i="3"/>
  <c r="AB28" i="3"/>
  <c r="AA28" i="3"/>
  <c r="AU27" i="3"/>
  <c r="AU26" i="3"/>
  <c r="AI26" i="3"/>
  <c r="AU25" i="3"/>
  <c r="AU24" i="3"/>
  <c r="AW23" i="3"/>
  <c r="AU23" i="3"/>
  <c r="AA23" i="3"/>
  <c r="AU22" i="3"/>
  <c r="AU21" i="3"/>
  <c r="AW19" i="3"/>
  <c r="AU19" i="3"/>
  <c r="AC19" i="3"/>
  <c r="AB19" i="3"/>
  <c r="AA19" i="3"/>
  <c r="Z19" i="3"/>
  <c r="AU18" i="3"/>
  <c r="AB18" i="3"/>
</calcChain>
</file>

<file path=xl/sharedStrings.xml><?xml version="1.0" encoding="utf-8"?>
<sst xmlns="http://schemas.openxmlformats.org/spreadsheetml/2006/main" count="866" uniqueCount="238">
  <si>
    <t>GOBERNACIÓN DEL CAUCA</t>
  </si>
  <si>
    <t>OFICINA ASESORA DE PLANEACIÓN</t>
  </si>
  <si>
    <t>PLAN DEPARTAMENTAL DE DESARROLLO  2024 - 2027 "LA FUERZA DEL PUEBLO"</t>
  </si>
  <si>
    <t>PLAN DE ACCIÓN VIGENCIA 2025</t>
  </si>
  <si>
    <t>DEPENDENCIA RESPONSABLE:</t>
  </si>
  <si>
    <t>DEPENDENCIA RESPONSABLE: INDEPORTES</t>
  </si>
  <si>
    <t xml:space="preserve">DEPENDENCIAS DE APOYO:                                                 </t>
  </si>
  <si>
    <t xml:space="preserve">DEPENDENCIAS DE APOYO:       OFICINA DE PLANEACION                                           </t>
  </si>
  <si>
    <t>Número Meta de Producto</t>
  </si>
  <si>
    <t>Código LE</t>
  </si>
  <si>
    <t>Línea estratégica</t>
  </si>
  <si>
    <t xml:space="preserve">Nombre Indicador de resultado
</t>
  </si>
  <si>
    <t>Descripción del indicador</t>
  </si>
  <si>
    <t>Línea base</t>
  </si>
  <si>
    <t>Año base</t>
  </si>
  <si>
    <t>Fuente</t>
  </si>
  <si>
    <t>Meta de resultado del cuatrienio</t>
  </si>
  <si>
    <t>Unidad de medida</t>
  </si>
  <si>
    <t>Código del sector</t>
  </si>
  <si>
    <t>Sector</t>
  </si>
  <si>
    <t xml:space="preserve">Código del programa </t>
  </si>
  <si>
    <t>Programa presupuestal</t>
  </si>
  <si>
    <t>Código del producto</t>
  </si>
  <si>
    <t>Producto</t>
  </si>
  <si>
    <t>Descripción del producto</t>
  </si>
  <si>
    <t>Medido a través de</t>
  </si>
  <si>
    <t>Código del indicador de producto</t>
  </si>
  <si>
    <t>Indicador de producto</t>
  </si>
  <si>
    <t xml:space="preserve">Meta de producto cuatrienio </t>
  </si>
  <si>
    <t>Línea de base meta de producto (2024)</t>
  </si>
  <si>
    <t>Tipo de Meta (Mantenimiento, Incremento)</t>
  </si>
  <si>
    <t>Meta de producto  programada para la vigencia 2025</t>
  </si>
  <si>
    <t>Meta de producto  EJECUTADO para la vigencia 2025</t>
  </si>
  <si>
    <t>Total recursos programados por meta vigencia 2025 (pesos)</t>
  </si>
  <si>
    <t>Fuentes de Financiación  (Pesos)</t>
  </si>
  <si>
    <t>Nombre del proyecto</t>
  </si>
  <si>
    <t>Código BPIN</t>
  </si>
  <si>
    <t xml:space="preserve">El proyecto corresponde a compromisos de las Reuniones con los Alcaldes?
SI/NO
</t>
  </si>
  <si>
    <t>Municipios Beneficiados</t>
  </si>
  <si>
    <t>Subregión</t>
  </si>
  <si>
    <t>Población beneficiada</t>
  </si>
  <si>
    <t>Recursos por proyecto programados vigencia 2025 (Pesos)</t>
  </si>
  <si>
    <t>Recursos por proyecto EJECUTADOS vigencia 2025 (Pesos)</t>
  </si>
  <si>
    <t>Productos del proyecto relacionados con el cumplimiento de la meta de producto</t>
  </si>
  <si>
    <t>TIEMPO DE EJECUCION  (MESES)</t>
  </si>
  <si>
    <t xml:space="preserve">Secretaria / Dependencia responsable del  producto
</t>
  </si>
  <si>
    <t>%</t>
  </si>
  <si>
    <t>1. Recursos propios</t>
  </si>
  <si>
    <t>2. Estampillas</t>
  </si>
  <si>
    <t>3. Transferencias Nacionales</t>
  </si>
  <si>
    <t xml:space="preserve">4. Sistema General de Participaciones </t>
  </si>
  <si>
    <t>5. Sistema General de Regalías</t>
  </si>
  <si>
    <t xml:space="preserve">6. Fondos Especiales </t>
  </si>
  <si>
    <t xml:space="preserve">7. Recursos Propios Destinación Específica </t>
  </si>
  <si>
    <t>8.Rendimientos Financieros</t>
  </si>
  <si>
    <t xml:space="preserve">9. Superávit </t>
  </si>
  <si>
    <t>10. Cofinanciación</t>
  </si>
  <si>
    <t>11. Crédito</t>
  </si>
  <si>
    <t>12. Otros</t>
  </si>
  <si>
    <t>% EJECUTADO</t>
  </si>
  <si>
    <t>E</t>
  </si>
  <si>
    <t>F</t>
  </si>
  <si>
    <t>M</t>
  </si>
  <si>
    <t>A</t>
  </si>
  <si>
    <t>J</t>
  </si>
  <si>
    <t>S</t>
  </si>
  <si>
    <t>O</t>
  </si>
  <si>
    <t>N</t>
  </si>
  <si>
    <t>D</t>
  </si>
  <si>
    <t>LE1</t>
  </si>
  <si>
    <t>Oportunidades para soñar</t>
  </si>
  <si>
    <t xml:space="preserve">Cobertura en actividad física, deportiva y recreativa preventiva </t>
  </si>
  <si>
    <t>Mide el porcentaje de personas de 0 a 90 años que realizan actividad física, recreativa  y  deportiva  para reducir el sedentarismo y las enfermedades crónicas no transmisibles</t>
  </si>
  <si>
    <t>Indeportes Cauca</t>
  </si>
  <si>
    <t xml:space="preserve">Aumentar a 5,02% la cobertura en actividad física, deportiva y recreativa preventiva </t>
  </si>
  <si>
    <t>Porcentaje</t>
  </si>
  <si>
    <t>Deporte y recreación</t>
  </si>
  <si>
    <t>4301</t>
  </si>
  <si>
    <t xml:space="preserve"> Fomento a la recreación, la actividad física y el deporte para desarrollar entornos de convivencia y paz</t>
  </si>
  <si>
    <t>Servicio de apoyo a la actividad física, la recreación y el deporte</t>
  </si>
  <si>
    <t>Dentro del marco de los planes, programas y proyectos de la entidad se entregan diferentes incentivos a los integrantes del sistema nacional deportes y a los participantes o deportistas éstos pueden ser artículos deportivos, artículos tecnológicos, además de apoyar financieramente la realización e implementación de los mismos.</t>
  </si>
  <si>
    <t>Número de personas</t>
  </si>
  <si>
    <t>Personas beneficiadas</t>
  </si>
  <si>
    <r>
      <rPr>
        <b/>
        <sz val="9"/>
        <color theme="1"/>
        <rFont val="Calibri"/>
        <charset val="134"/>
      </rPr>
      <t>7.924</t>
    </r>
    <r>
      <rPr>
        <sz val="9"/>
        <color theme="1"/>
        <rFont val="Calibri"/>
        <charset val="134"/>
      </rPr>
      <t xml:space="preserve"> personas vinculadas a programas y proyectos físicos, deportivos ,recreativos y de turismo deportivo con enfoque  étnico, campesino, de género, género diverso,  discapacidad y victima.</t>
    </r>
  </si>
  <si>
    <t>Número</t>
  </si>
  <si>
    <t>No disponible</t>
  </si>
  <si>
    <t>Mantenimiento</t>
  </si>
  <si>
    <t>APOYO A LAS INICIATIVAS COMUNITARIAS, ORGANIZACIONALES, Y/O INSTITUCIONALES QUE PROMUEVEN EL DEPORTE, LA ACTIVIDAD FÍSICA, LA RECREACIÓN Y EL APROVECHAMIENTO DEL TIEMPO LIBRE EN EL DEPARTAMENTO DEL CAUCA</t>
  </si>
  <si>
    <t>BPIN 202500000005415</t>
  </si>
  <si>
    <t>NO</t>
  </si>
  <si>
    <t xml:space="preserve">42 MUNICIPIOS DEL DEPARTAMENTO DEL CAUCA </t>
  </si>
  <si>
    <t>7 Subregiones</t>
  </si>
  <si>
    <t>Dotar con uniformes e implementos deportivos a 7.185 caucanos vinculados a programas y proyectos físicos, deportivos, recreativos en los 42 municipios del departamento.</t>
  </si>
  <si>
    <t>X</t>
  </si>
  <si>
    <t>Fomento y  Desarrollo</t>
  </si>
  <si>
    <t>Servicio de promoción de la actividad física, la recreación y el deporte</t>
  </si>
  <si>
    <t>Aprovechamiento del deporte, la recreación y la actividad física con fines de esparcimiento y desarrollo físico procurando la integración el descanso mediante la realización de actividades deportivas y la promoción de espacios con  la participación comunitaria. Incluye el programa Supérate con la promoción del deporte en niños adolescentes y jóvenes de  los 7 a los 28 años en el territorio nacional a través de competencias deportivas.</t>
  </si>
  <si>
    <t>Personas que acceden a servicios deportivos, recreativos y de actividad física</t>
  </si>
  <si>
    <r>
      <rPr>
        <b/>
        <sz val="9"/>
        <color theme="1"/>
        <rFont val="Calibri"/>
        <charset val="134"/>
      </rPr>
      <t>69.099</t>
    </r>
    <r>
      <rPr>
        <sz val="9"/>
        <color theme="1"/>
        <rFont val="Calibri"/>
        <charset val="134"/>
      </rPr>
      <t xml:space="preserve"> personas participando en actividades deportivas, recreativas, físicas y de turismo deportivo con enfoque  étnico, campesino, de género, género diverso,  discapacidad y victima con fines de esparcimiento.</t>
    </r>
  </si>
  <si>
    <t>IMPLEMENTACION DE UNA ESTRATEGIA PARA PROMOVER LA ACTIVIDAD FISICA, LA RECREACION Y EL APROVECHAMIENTO DEL TIEMPO LIBRE VIGENCIA 2025 EN EL DEPARTAMENTO DEL CAUCA</t>
  </si>
  <si>
    <t>BPIN 202400000005533</t>
  </si>
  <si>
    <t>52,650 personas beneficiadas con los servicios que ofrece el instituto en materia deportiva, actividad física y, recreativa.</t>
  </si>
  <si>
    <t>x</t>
  </si>
  <si>
    <t xml:space="preserve">IMPLEMENTACION DE UNA ESTRATEGIA PARA PROMOVER LAS RUTAS TURISTICAS CULTURALES Y DEPORTIVAS DE LA CIUDAD DE POPAYAN </t>
  </si>
  <si>
    <t>EN FORMULACION</t>
  </si>
  <si>
    <t>POPAYÁN</t>
  </si>
  <si>
    <t>1 REGION</t>
  </si>
  <si>
    <t>2,400 personas beneficiadas con los servicios que ofrece el instituto en materia de turismo deportivo, actividad física y, recreativa.</t>
  </si>
  <si>
    <r>
      <rPr>
        <b/>
        <sz val="9"/>
        <color theme="1"/>
        <rFont val="Calibri"/>
        <charset val="134"/>
      </rPr>
      <t xml:space="preserve">69.099 </t>
    </r>
    <r>
      <rPr>
        <sz val="9"/>
        <color theme="1"/>
        <rFont val="Calibri"/>
        <charset val="134"/>
      </rPr>
      <t>personas participando en actividades deportivas, recreativas, físicas y de turismo deportivo con enfoque  étnico, campesino, de género, género diverso,  discapacidad y victima con fines de esparcimiento.</t>
    </r>
  </si>
  <si>
    <t>INDEPORTES ITINERANTE (PTE DE FORMULACION)</t>
  </si>
  <si>
    <t>4,900 personas beneficiadas con los servicios que ofrece el instituto en materia deportiva, actividad física y, recreativa.</t>
  </si>
  <si>
    <t>IMPLEMENTACIÓN DE ACCIONES ESTRATÉGICAS DE APOYO AL DESARROLLO DE ACTIVIDADES RECREATIVAS Y DEPORTIVAS INTERCOLONIAS EN EL DEPARTAMENTO DEL CAUCA</t>
  </si>
  <si>
    <t>BPIN2024003190073</t>
  </si>
  <si>
    <t>CENTRO</t>
  </si>
  <si>
    <t>1.585 personas participando en el Torneo Intercolonias a realizarse en la ciudad de Popayán. En las disciplinas deportivas de fútbol masculino, futsal (fútbol siete) masculino y baloncesto femenino.</t>
  </si>
  <si>
    <t>FORTALECIMIENTO DEL DEPORTE ESCOLAR, MEDIANTE LA IMPLEMENTACIÓN DE LOS JUEGOS INTERCOLEGIADOS
NACIONALES 2025 EN EL DEPARTAMENTO DEL CAUCA</t>
  </si>
  <si>
    <t>BPIN 202400000004191</t>
  </si>
  <si>
    <t>20. 000 indirectos y 6.268 niños, niñas, adolescentes y jóvenes, escolarizados, paarticipando en los Juegos Intercolegiados Nacionales 2025</t>
  </si>
  <si>
    <t>Juegos del Litoral Pacifico Cauca 2025 (PTE DE FORMULACION)</t>
  </si>
  <si>
    <t>400 personas participando en el juegos del litoral pacifico</t>
  </si>
  <si>
    <t>Media Maratón del Cauca 2025 (PTE DE FORMULACION)</t>
  </si>
  <si>
    <t>5.000 personas, participando en la Media Maratón del Cauca.</t>
  </si>
  <si>
    <t>RECONSTRUCCIÓN DEL TEJIDO SOCIAL COMUNITARIO MEDIANTE EL DESARROLLO DE LOS JUEGOS DEPARTAMENTALES
DEL CAUCA</t>
  </si>
  <si>
    <t>BPIN 2024003190081 
AMP HORIZ</t>
  </si>
  <si>
    <t>6.448 personas, participando en el desarrollo de los Juegos Departamentales del  Cauca.</t>
  </si>
  <si>
    <t>APOYO A LAS INICIATIVAS COMUNITARIAS, ORGANIZACIONALES, Y/O INSTITUCIONALES QUE PROMUEVEN EL DEPORTE, LA ACTIVIDAD FÍSICA, LA RECREACIÓN Y EL APROVECHAMIENTO  DEL TIEMPO LIBRE EN EL DEPARTAMENTO DEL CAUCA</t>
  </si>
  <si>
    <t>3.200 personas beneficiadas a través del desarrollo de eventos de promoción y/o masificación del deporte y la recreación realizados en los difeentes municipios y  apoyados  por  indeportes Cauca con servicios de Juzgamiento, Logistica, Y Puntos APH.
200 personas y/o deportistas apoyados por Indeportes para representar al cauca en eventos deportivos, de actividad física, de recreación y de aprovechamiento del tiempo librem, con el financiamiento de costos de transporte, hospedaje, alimentación y costos de inscricpión, cdurantelos días de competencia.</t>
  </si>
  <si>
    <t>Cobertura en deporte formativo</t>
  </si>
  <si>
    <t>Mide el porcentaje de niños, niñas, adolescentes y jóvenes entre los 6 y 12 años que participan en actividades relacionadas con la formación deportiva.</t>
  </si>
  <si>
    <t>Aumentar a 1,76% la cobertura en deporte formativo en personas de 6 y 12 años</t>
  </si>
  <si>
    <t>Servicio de Escuelas Deportivas</t>
  </si>
  <si>
    <t>Corresponde a los procesos de iniciación, fundamentación y perfeccionamiento deportivos a partir de  las clases donde se practica la actividad física, la recreación y/o el deporte.</t>
  </si>
  <si>
    <t>Número de niños, niñas, adolescentes y jóvenes</t>
  </si>
  <si>
    <t>Niños, niñas, adolescentes y jóvenes inscritos en Escuelas Deportivas</t>
  </si>
  <si>
    <r>
      <rPr>
        <b/>
        <sz val="9"/>
        <color theme="1"/>
        <rFont val="Calibri"/>
        <charset val="134"/>
      </rPr>
      <t>2.990</t>
    </r>
    <r>
      <rPr>
        <sz val="9"/>
        <color theme="1"/>
        <rFont val="Calibri"/>
        <charset val="134"/>
      </rPr>
      <t xml:space="preserve"> personas participando en procesos de iniciación, fundamentación y perfeccionamiento en disciplinas formativas  con enfoque  étnico, campesino, de género, género diverso,  discapacidad y victima.</t>
    </r>
  </si>
  <si>
    <t>FORTALECIMIENTO DE LOS PROCESOS DE INICIACIÓN Y FUNDAMENTACIÓN DEPORTIVA DESARROLLADOS CON NIÑOS Y NIÑAS DEL DEPARTAMENTO DEL CAUCA</t>
  </si>
  <si>
    <t>BPIN 202400000004625</t>
  </si>
  <si>
    <t>3.000 niños y niñas participando en procesos de iniciación, fundamentación y perfeccionamiento en disciplinas formativas, a través de 50 semilleros deportivos que serán conformados en el departamento del Cauca, en los cuales se ofrecerá desarrollo de componentes técnico deportivo y Psicosocial, así como la entrega de dotación e implementación deportiva.</t>
  </si>
  <si>
    <t>Cobertura en deporte competitivo</t>
  </si>
  <si>
    <t>Mide el porcentaje de deportistas entre los 7 y 29 años participando en actividades del deporte competitivo.</t>
  </si>
  <si>
    <t>Aumentar al 0,59%  la cobertura de deportistas entre los 7 y 29 años participando en actividades del deporte competitivo</t>
  </si>
  <si>
    <t>4302</t>
  </si>
  <si>
    <t>Formación y preparación de deportistas</t>
  </si>
  <si>
    <t>Servicio de preparación deportiva</t>
  </si>
  <si>
    <t>Corresponde a la preparación para las competencias de alto rendimiento deportivas que debe garantizarle al deportista un entrenador, una concentración deportiva para su entrenamiento y hospedaje</t>
  </si>
  <si>
    <t>Número de atletas</t>
  </si>
  <si>
    <t>430200100</t>
  </si>
  <si>
    <t>Atletas preparados</t>
  </si>
  <si>
    <r>
      <rPr>
        <b/>
        <sz val="9"/>
        <color theme="1"/>
        <rFont val="Calibri"/>
        <charset val="134"/>
      </rPr>
      <t xml:space="preserve">2.344 </t>
    </r>
    <r>
      <rPr>
        <sz val="9"/>
        <color theme="1"/>
        <rFont val="Calibri"/>
        <charset val="134"/>
      </rPr>
      <t>atletas preparados para competencias de alto rendimiento con enfoque  étnico, campesino, de género, género diverso,  discapacidad y victima.</t>
    </r>
  </si>
  <si>
    <t>FORTALECIMIENTO DE DEPORTE DE RENDIMIENTO Y ALTO RENDIMIENTO DEL DEPARTAMENTO DEL CAUCA</t>
  </si>
  <si>
    <t>BPIN 202400000005348</t>
  </si>
  <si>
    <t>2.344 atletas preparados integralmente por un equipo interdisciplinarioque les brindará soporte técnico, físico y científico. Así mismo recibiran apoyo para articipar en competencias deportivas federadas y/o del ciclo deportivo, e incentivos y reconocimientos económico a deportistas y entrenadores que obtengan logros destacados.</t>
  </si>
  <si>
    <t>Sub G Técnica</t>
  </si>
  <si>
    <t>Apoyo para la participación en los Juegos Deportivos Nacionales de Mar y Playa de los deportistas del Departamento Cauca”</t>
  </si>
  <si>
    <t>PTE BPIN</t>
  </si>
  <si>
    <t>350 deportistas, participando en los Juegos Deportivos Nacionales de Mar y Playa.</t>
  </si>
  <si>
    <t>Servicio de apoyo financiero a atletas</t>
  </si>
  <si>
    <t>Corresponde a los estímulos económicos entregados a los deportistas para que éstos tengan una buena preparación y oportunidades para competir.</t>
  </si>
  <si>
    <t>Número de estímulos</t>
  </si>
  <si>
    <t>Estímulos entregados</t>
  </si>
  <si>
    <r>
      <rPr>
        <b/>
        <sz val="9"/>
        <color theme="1"/>
        <rFont val="Calibri"/>
        <charset val="134"/>
      </rPr>
      <t>406</t>
    </r>
    <r>
      <rPr>
        <sz val="9"/>
        <color theme="1"/>
        <rFont val="Calibri"/>
        <charset val="134"/>
      </rPr>
      <t xml:space="preserve"> estímulos económicos o educativos entregados a deportistas de alto rendimiento con enfoque  étnico, campesino, de género, género diverso,  discapacidad y victima.</t>
    </r>
  </si>
  <si>
    <t>406 estímulos económicos o educativos entregados a deportistas de alto rendimiento con enfoque  étnico, campesino, de género, género diverso,  discapacidad y victima.</t>
  </si>
  <si>
    <t>Servicio de educación informal</t>
  </si>
  <si>
    <t>Capacitaciones en deporte, en hábitos de salud, en recreación, entre otros.</t>
  </si>
  <si>
    <t>Número de capacitaciones</t>
  </si>
  <si>
    <t>Capacitaciones realizadas</t>
  </si>
  <si>
    <r>
      <rPr>
        <b/>
        <sz val="9"/>
        <color theme="1"/>
        <rFont val="Calibri"/>
        <charset val="134"/>
      </rPr>
      <t>8</t>
    </r>
    <r>
      <rPr>
        <sz val="9"/>
        <color theme="1"/>
        <rFont val="Calibri"/>
        <charset val="134"/>
      </rPr>
      <t xml:space="preserve"> capacitaciones en  deporte libre de violencias de género, hábitos de salud y salud mental  con enfoque  étnico, campesino, de género, género diverso,  discapacidad y victima  dirigidas a deportistas de alto rendimiento, entrenadores, ligas y clubes y equipo de INDEPORTES  </t>
    </r>
  </si>
  <si>
    <t>IMPLEMENTACION DE UNA ESTRATEGIA PARA PROMOVER LA ACTIVIDAD FISICA, LA RECREACION Y EL APROVECHAMIENTO
DEL TIEMPO LIBRE VIGENCIA 2025 EN EL DEPARTAMENTO DEL CAUCA</t>
  </si>
  <si>
    <t xml:space="preserve">8 capacitaciones en  deporte libre de violencias de género, hábitos de salud y salud mental  con enfoque  étnico, campesino, de género, género diverso,  discapacidad y victima  dirigidas a deportistas de alto rendimiento, entrenadores, ligas y clubes y equipo de INDEPORTES  </t>
  </si>
  <si>
    <t>en ejecucion</t>
  </si>
  <si>
    <t>por ejecutar</t>
  </si>
  <si>
    <t>en formulacion</t>
  </si>
  <si>
    <t>SEGUIMIENTO  EJECUCIÓN METAS PRIMER TRIMESTRE   2025</t>
  </si>
  <si>
    <t>Enero 01 a  Marzo 31  de 2025</t>
  </si>
  <si>
    <t xml:space="preserve"> Meta de producto programada al cuatrienio </t>
  </si>
  <si>
    <t>Total recursos programados por meta vigencia 2025
 Pesos</t>
  </si>
  <si>
    <t>Recursos por proyecto Ejecutados Primer  Trimestre  de 2025    (Corte 31 de Marzo de 2025 )    
Pesos</t>
  </si>
  <si>
    <t>Productos del proyecto relacionados con el cumplimiento de la meta de producto Programados vigencia 2025</t>
  </si>
  <si>
    <t xml:space="preserve">Productos del proyecto relacionados con el cumplimiento de la meta de producto Ejecutados vigencia 2025 </t>
  </si>
  <si>
    <t>Porcentaje cumplimiento productos del proyecto relacionados con el cumplimiento de la meta de producto</t>
  </si>
  <si>
    <t>El proyecto corresponde a compromisos de las Reuniones Técnicas con los Alcaldes?
SI/NO</t>
  </si>
  <si>
    <t>Responsable (Cargo y tipo de vinculación)</t>
  </si>
  <si>
    <t>Observaciones</t>
  </si>
  <si>
    <t>7.924 personas vinculadas a programas y proyectos físicos, deportivos ,recreativos y de turismo deportivo con enfoque  étnico, campesino, de género, género diverso,  discapacidad y victima.</t>
  </si>
  <si>
    <t>no</t>
  </si>
  <si>
    <t>TAYRO ALEXANDER LOPEZ</t>
  </si>
  <si>
    <t>69.099 personas participando en actividades deportivas, recreativas, físicas y de turismo deportivo con enfoque  étnico, campesino, de género, género diverso,  discapacidad y victima con fines de esparcimiento.</t>
  </si>
  <si>
    <t>Fortalecimiento del deporte escolar, mediante la implementación de los juegos intercolegiados nacionales 2025 en el Departamento del Cauca</t>
  </si>
  <si>
    <t>202400000004191</t>
  </si>
  <si>
    <t>42 municipios</t>
  </si>
  <si>
    <t xml:space="preserve">4,480  niños niñas y adoleneentes insccritos en la plataforma de juegos intercolegiado, se estan realizando capacitaciones y sencibilizacion con 38 municipos para la particpacion masiva de os juegos intercolegiados 2025 </t>
  </si>
  <si>
    <t>Implementacion de una estrategia para promover la actividad fisica, la recreacion y el aprovechamiento del tiempo libre vigencia 2025 en el departamento del Cauca</t>
  </si>
  <si>
    <t>202400000005533</t>
  </si>
  <si>
    <t>2.990 personas participando en procesos de iniciación, fundamentación y perfeccionamiento en disciplinas formativas  con enfoque  étnico, campesino, de género, género diverso,  discapacidad y victima.</t>
  </si>
  <si>
    <t>Fortalecimiento de los procesos de iniciación y fundamentación deportiva desarrollados con niños y niñas del departamento del Cauca</t>
  </si>
  <si>
    <t>202400000004625</t>
  </si>
  <si>
    <t>282 niños atendidos en procesos de seguimientto y monitereo de los metodologos del instituto</t>
  </si>
  <si>
    <t>2.344 atletas preparados para competencias de alto rendimiento con enfoque  étnico, campesino, de género, género diverso,  discapacidad y victima.</t>
  </si>
  <si>
    <t>Fortalecimiento de deporte de rendimiento y alto rendimiento del departamento del cauca</t>
  </si>
  <si>
    <t>202400000005348</t>
  </si>
  <si>
    <t>3 (Caloto, Guachene, Puertotejada)</t>
  </si>
  <si>
    <t>341 deportestias de alto rendimiento atendidos  con seguiiento de su procso de formacio de alto redimieto con un grupo interdisciplinario de entrenadores, cordinador, atencion deunidad biomedica,y metodologos</t>
  </si>
  <si>
    <t>34 deportistas auspiciados co estmulos economicos en trasporte horpedaje y alimetacion para participar  en campeonato de taekondo  13 deportistas a la ciudad de bogota y 21 a zipaquira</t>
  </si>
  <si>
    <t>INSTITUTO DEPARTAMENTAL DE DEPORTES Y RECREACION DEL CAUCA</t>
  </si>
  <si>
    <t>INDEPORTES</t>
  </si>
  <si>
    <t>PLAN OPERATIVO ANUAL DE INVERSIONES 2025</t>
  </si>
  <si>
    <t>EJECUCION A MARZO 31 DE 2025</t>
  </si>
  <si>
    <t>PROGRAMA</t>
  </si>
  <si>
    <t>VALOR PROGRAMA</t>
  </si>
  <si>
    <t>FUENTE DE FINANCIAMIENTO</t>
  </si>
  <si>
    <t>RECURSOS PROPIOS</t>
  </si>
  <si>
    <t>RECURSOS DE GESTION</t>
  </si>
  <si>
    <t>LICORES - TABACO</t>
  </si>
  <si>
    <t>TASA PRODEPORTE</t>
  </si>
  <si>
    <t>RENDIMIENTOS FINANCIEROS</t>
  </si>
  <si>
    <t>GOBERNACION DEL CAUCA</t>
  </si>
  <si>
    <t>Fomento a la recreación, la actividad física y el deporte</t>
  </si>
  <si>
    <t>PROYECTOS 2025</t>
  </si>
  <si>
    <t>BPIN</t>
  </si>
  <si>
    <t>VALOR DEL PROYECTO</t>
  </si>
  <si>
    <t>VALOR APROPIADO 2025</t>
  </si>
  <si>
    <t>VALOR EJECUTADO</t>
  </si>
  <si>
    <t>Reconstrucción del tejido social comunitario mediante el desarrollo de los juegos departamentales del Cauca.</t>
  </si>
  <si>
    <t xml:space="preserve"> Implementacion de una estrategia para promover la actividad fisica, la recreacion y el aprovechamiento del tiempo libre vigencia 2025 en el departamento del Cauca</t>
  </si>
  <si>
    <t>Implementación de acciones estrategicas de apoyo al desarrollo de actividades recreativas y deportivas intercolonias en el departamento del Cauca.</t>
  </si>
  <si>
    <t>TOTALES</t>
  </si>
  <si>
    <t>VALOR APROPIADO</t>
  </si>
  <si>
    <t>TOTAL</t>
  </si>
  <si>
    <t>TOTAL EJECUTADO MARZO 31 DE 2025</t>
  </si>
  <si>
    <t xml:space="preserve">Porcentaje ejecución Física    de 2025    (Corte 31 de Mayo de 2025 )   </t>
  </si>
  <si>
    <t>Total recursos Ejecutados   de 2025    (Corte 31 de Mayo de 2025 )    
Pesos</t>
  </si>
  <si>
    <t>Porcentaje de Ejecución Financiera  de 2025    (Corte 31 de Mayo de 2025 )   
Pesos</t>
  </si>
  <si>
    <t>Porcentaje de Ejecución financiera   de 2025    (Corte 31 de Mayo de 2025 )    
Pesos</t>
  </si>
  <si>
    <t xml:space="preserve">Meta de producto  ejecutada  2025    (Corte 31 de Mayo de 2025) </t>
  </si>
  <si>
    <t xml:space="preserve">se  coloca el sola la informacion del avance fisico debido a que el avance finaniero se ejecuto en  la vigencia 2024 </t>
  </si>
  <si>
    <t>16,357 personas particpando en actividades recreo deportivas en grupos regulares , no regulares y eventos masivos</t>
  </si>
  <si>
    <t>43 municipios</t>
  </si>
  <si>
    <t xml:space="preserve">hacen parte de apoyos a ligas o cesales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</si>
</sst>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* #,##0_-;\-* #,##0_-;_-* &quot;-&quot;??_-;_-@_-"/>
    <numFmt numFmtId="166" formatCode="_-&quot;$&quot;\ * #,##0_-;\-&quot;$&quot;\ * #,##0_-;_-&quot;$&quot;\ * &quot;-&quot;??_-;_-@_-"/>
    <numFmt numFmtId="167" formatCode="&quot;$&quot;\ #,##0"/>
  </numFmts>
  <fonts count="32">
    <font>
      <sz val="11"/>
      <color theme="1"/>
      <name val="Calibri"/>
      <charset val="134"/>
      <scheme val="minor"/>
    </font>
    <font>
      <sz val="11"/>
      <color rgb="FF000000"/>
      <name val="Calibri"/>
      <charset val="134"/>
    </font>
    <font>
      <b/>
      <sz val="12"/>
      <color rgb="FF000000"/>
      <name val="Calibri"/>
      <charset val="134"/>
    </font>
    <font>
      <b/>
      <sz val="14"/>
      <color rgb="FF000000"/>
      <name val="Calibri"/>
      <charset val="134"/>
    </font>
    <font>
      <b/>
      <sz val="12"/>
      <name val="Calibri"/>
      <charset val="134"/>
      <scheme val="minor"/>
    </font>
    <font>
      <sz val="12"/>
      <color rgb="FF000000"/>
      <name val="Calibri"/>
      <charset val="134"/>
    </font>
    <font>
      <sz val="12"/>
      <color theme="1"/>
      <name val="Calibri"/>
      <charset val="134"/>
      <scheme val="minor"/>
    </font>
    <font>
      <b/>
      <sz val="12"/>
      <name val="Calibri"/>
      <charset val="134"/>
    </font>
    <font>
      <sz val="10"/>
      <color theme="1"/>
      <name val="Arial"/>
      <charset val="134"/>
    </font>
    <font>
      <sz val="10"/>
      <name val="Arial"/>
      <charset val="134"/>
    </font>
    <font>
      <b/>
      <sz val="12"/>
      <color theme="1"/>
      <name val="Calibri"/>
      <charset val="134"/>
      <scheme val="minor"/>
    </font>
    <font>
      <b/>
      <sz val="14"/>
      <name val="Calibri"/>
      <charset val="134"/>
      <scheme val="minor"/>
    </font>
    <font>
      <b/>
      <sz val="12"/>
      <color theme="1"/>
      <name val="Calibri"/>
      <charset val="134"/>
    </font>
    <font>
      <sz val="12"/>
      <color theme="1"/>
      <name val="Calibri"/>
      <charset val="134"/>
    </font>
    <font>
      <b/>
      <sz val="10"/>
      <name val="Calibri"/>
      <charset val="134"/>
      <scheme val="minor"/>
    </font>
    <font>
      <sz val="11"/>
      <name val="Calibri"/>
      <charset val="134"/>
      <scheme val="minor"/>
    </font>
    <font>
      <sz val="10"/>
      <name val="Calibri"/>
      <charset val="134"/>
      <scheme val="minor"/>
    </font>
    <font>
      <sz val="10"/>
      <name val="Calibri"/>
      <charset val="134"/>
    </font>
    <font>
      <sz val="9"/>
      <color theme="1"/>
      <name val="Calibri"/>
      <charset val="134"/>
    </font>
    <font>
      <sz val="9"/>
      <name val="Calibri"/>
      <charset val="134"/>
      <scheme val="minor"/>
    </font>
    <font>
      <b/>
      <sz val="10"/>
      <name val="Arial"/>
      <charset val="134"/>
    </font>
    <font>
      <sz val="14"/>
      <name val="Calibri"/>
      <charset val="134"/>
      <scheme val="minor"/>
    </font>
    <font>
      <sz val="16"/>
      <name val="Calibri"/>
      <charset val="134"/>
      <scheme val="minor"/>
    </font>
    <font>
      <sz val="10"/>
      <color theme="1"/>
      <name val="Calibri"/>
      <charset val="134"/>
      <scheme val="minor"/>
    </font>
    <font>
      <sz val="9"/>
      <name val="Calibri"/>
      <charset val="134"/>
    </font>
    <font>
      <b/>
      <sz val="16"/>
      <color theme="1"/>
      <name val="Calibri"/>
      <charset val="134"/>
      <scheme val="minor"/>
    </font>
    <font>
      <b/>
      <sz val="9"/>
      <color theme="1"/>
      <name val="Calibri"/>
      <charset val="134"/>
    </font>
    <font>
      <sz val="11"/>
      <color theme="1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sz val="11"/>
      <name val="Calibri Light"/>
      <charset val="134"/>
      <scheme val="major"/>
    </font>
    <font>
      <sz val="14"/>
      <name val="Calibri"/>
      <family val="2"/>
      <scheme val="minor"/>
    </font>
    <font>
      <sz val="8"/>
      <name val="Calibri"/>
      <charset val="134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79995117038483843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522B57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ECECEC"/>
      </left>
      <right style="medium">
        <color rgb="FFECECEC"/>
      </right>
      <top style="medium">
        <color rgb="FFECECEC"/>
      </top>
      <bottom style="medium">
        <color rgb="FFECECEC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7">
    <xf numFmtId="0" fontId="0" fillId="0" borderId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42" fontId="27" fillId="0" borderId="0" applyFont="0" applyFill="0" applyBorder="0" applyAlignment="0" applyProtection="0"/>
    <xf numFmtId="0" fontId="28" fillId="15" borderId="25">
      <alignment horizontal="center" vertical="center" wrapText="1"/>
    </xf>
    <xf numFmtId="41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0" fontId="27" fillId="0" borderId="0"/>
    <xf numFmtId="0" fontId="27" fillId="0" borderId="0"/>
    <xf numFmtId="0" fontId="1" fillId="0" borderId="0" applyBorder="0"/>
    <xf numFmtId="0" fontId="1" fillId="0" borderId="0" applyBorder="0"/>
    <xf numFmtId="0" fontId="1" fillId="0" borderId="0"/>
    <xf numFmtId="0" fontId="6" fillId="0" borderId="0"/>
    <xf numFmtId="0" fontId="6" fillId="0" borderId="0"/>
    <xf numFmtId="0" fontId="29" fillId="8" borderId="26">
      <alignment horizontal="center" vertical="center" wrapText="1"/>
    </xf>
  </cellStyleXfs>
  <cellXfs count="354">
    <xf numFmtId="0" fontId="0" fillId="0" borderId="0" xfId="0"/>
    <xf numFmtId="0" fontId="1" fillId="0" borderId="0" xfId="13"/>
    <xf numFmtId="0" fontId="2" fillId="0" borderId="0" xfId="13" applyFont="1"/>
    <xf numFmtId="0" fontId="3" fillId="0" borderId="0" xfId="13" applyFont="1"/>
    <xf numFmtId="0" fontId="2" fillId="2" borderId="12" xfId="13" applyFont="1" applyFill="1" applyBorder="1" applyAlignment="1">
      <alignment horizontal="center" vertical="center" wrapText="1"/>
    </xf>
    <xf numFmtId="0" fontId="2" fillId="2" borderId="12" xfId="13" applyFont="1" applyFill="1" applyBorder="1" applyAlignment="1">
      <alignment vertical="center"/>
    </xf>
    <xf numFmtId="165" fontId="2" fillId="3" borderId="12" xfId="6" applyNumberFormat="1" applyFont="1" applyFill="1" applyBorder="1" applyAlignment="1">
      <alignment horizontal="center" vertical="center"/>
    </xf>
    <xf numFmtId="165" fontId="2" fillId="0" borderId="12" xfId="6" applyNumberFormat="1" applyFont="1" applyBorder="1" applyAlignment="1">
      <alignment horizontal="left" vertical="center"/>
    </xf>
    <xf numFmtId="0" fontId="2" fillId="0" borderId="13" xfId="13" applyFont="1" applyBorder="1" applyAlignment="1">
      <alignment horizontal="center" vertical="center"/>
    </xf>
    <xf numFmtId="0" fontId="2" fillId="0" borderId="13" xfId="13" applyFont="1" applyBorder="1" applyAlignment="1">
      <alignment horizontal="center" vertical="center" wrapText="1"/>
    </xf>
    <xf numFmtId="0" fontId="2" fillId="3" borderId="12" xfId="13" applyFont="1" applyFill="1" applyBorder="1" applyAlignment="1">
      <alignment horizontal="center" vertical="center" wrapText="1"/>
    </xf>
    <xf numFmtId="0" fontId="2" fillId="3" borderId="12" xfId="13" applyFont="1" applyFill="1" applyBorder="1" applyAlignment="1">
      <alignment vertical="center"/>
    </xf>
    <xf numFmtId="0" fontId="5" fillId="3" borderId="12" xfId="13" applyFont="1" applyFill="1" applyBorder="1" applyAlignment="1">
      <alignment wrapText="1"/>
    </xf>
    <xf numFmtId="1" fontId="5" fillId="0" borderId="12" xfId="13" applyNumberFormat="1" applyFont="1" applyBorder="1" applyAlignment="1">
      <alignment horizontal="left" vertical="center"/>
    </xf>
    <xf numFmtId="165" fontId="5" fillId="0" borderId="4" xfId="6" applyNumberFormat="1" applyFont="1" applyBorder="1" applyAlignment="1">
      <alignment vertical="center"/>
    </xf>
    <xf numFmtId="165" fontId="5" fillId="3" borderId="12" xfId="6" applyNumberFormat="1" applyFont="1" applyFill="1" applyBorder="1" applyAlignment="1">
      <alignment vertical="center"/>
    </xf>
    <xf numFmtId="165" fontId="5" fillId="3" borderId="12" xfId="6" applyNumberFormat="1" applyFont="1" applyFill="1" applyBorder="1" applyAlignment="1">
      <alignment horizontal="center" vertical="center"/>
    </xf>
    <xf numFmtId="165" fontId="5" fillId="4" borderId="12" xfId="6" applyNumberFormat="1" applyFont="1" applyFill="1" applyBorder="1" applyAlignment="1">
      <alignment horizontal="center" vertical="center"/>
    </xf>
    <xf numFmtId="0" fontId="6" fillId="3" borderId="12" xfId="13" applyFont="1" applyFill="1" applyBorder="1" applyAlignment="1">
      <alignment vertical="center" wrapText="1"/>
    </xf>
    <xf numFmtId="3" fontId="6" fillId="0" borderId="14" xfId="13" applyNumberFormat="1" applyFont="1" applyBorder="1" applyAlignment="1">
      <alignment vertical="center" wrapText="1"/>
    </xf>
    <xf numFmtId="165" fontId="2" fillId="0" borderId="12" xfId="13" applyNumberFormat="1" applyFont="1" applyBorder="1" applyAlignment="1">
      <alignment vertical="center"/>
    </xf>
    <xf numFmtId="165" fontId="2" fillId="0" borderId="12" xfId="6" applyNumberFormat="1" applyFont="1" applyBorder="1" applyAlignment="1">
      <alignment vertical="center"/>
    </xf>
    <xf numFmtId="165" fontId="2" fillId="0" borderId="12" xfId="6" applyNumberFormat="1" applyFont="1" applyBorder="1" applyAlignment="1">
      <alignment horizontal="center" vertical="center"/>
    </xf>
    <xf numFmtId="0" fontId="2" fillId="0" borderId="9" xfId="13" applyFont="1" applyBorder="1" applyAlignment="1">
      <alignment horizontal="center" vertical="center" wrapText="1"/>
    </xf>
    <xf numFmtId="43" fontId="2" fillId="3" borderId="18" xfId="6" applyFont="1" applyFill="1" applyBorder="1" applyAlignment="1">
      <alignment horizontal="center" vertical="center"/>
    </xf>
    <xf numFmtId="43" fontId="2" fillId="3" borderId="10" xfId="6" applyFont="1" applyFill="1" applyBorder="1" applyAlignment="1">
      <alignment horizontal="center" vertical="center"/>
    </xf>
    <xf numFmtId="43" fontId="2" fillId="0" borderId="4" xfId="6" applyFont="1" applyBorder="1" applyAlignment="1">
      <alignment horizontal="center" vertical="center"/>
    </xf>
    <xf numFmtId="43" fontId="7" fillId="0" borderId="12" xfId="6" applyFont="1" applyBorder="1" applyAlignment="1">
      <alignment horizontal="center" vertical="center"/>
    </xf>
    <xf numFmtId="0" fontId="2" fillId="0" borderId="12" xfId="13" applyFont="1" applyBorder="1" applyAlignment="1">
      <alignment horizontal="center" vertical="center"/>
    </xf>
    <xf numFmtId="0" fontId="2" fillId="3" borderId="3" xfId="13" applyFont="1" applyFill="1" applyBorder="1" applyAlignment="1">
      <alignment horizontal="center" vertical="center" wrapText="1"/>
    </xf>
    <xf numFmtId="0" fontId="2" fillId="3" borderId="13" xfId="13" applyFont="1" applyFill="1" applyBorder="1" applyAlignment="1">
      <alignment vertical="center"/>
    </xf>
    <xf numFmtId="1" fontId="5" fillId="0" borderId="12" xfId="13" applyNumberFormat="1" applyFont="1" applyBorder="1" applyAlignment="1">
      <alignment horizontal="center" vertical="center"/>
    </xf>
    <xf numFmtId="3" fontId="6" fillId="0" borderId="4" xfId="13" applyNumberFormat="1" applyFont="1" applyBorder="1" applyAlignment="1">
      <alignment horizontal="center" vertical="center" wrapText="1"/>
    </xf>
    <xf numFmtId="43" fontId="5" fillId="0" borderId="12" xfId="6" applyFont="1" applyBorder="1" applyAlignment="1">
      <alignment horizontal="center" vertical="center"/>
    </xf>
    <xf numFmtId="43" fontId="5" fillId="0" borderId="12" xfId="13" applyNumberFormat="1" applyFont="1" applyBorder="1" applyAlignment="1">
      <alignment horizontal="center" vertical="center"/>
    </xf>
    <xf numFmtId="3" fontId="2" fillId="0" borderId="4" xfId="13" applyNumberFormat="1" applyFont="1" applyBorder="1" applyAlignment="1">
      <alignment horizontal="center" vertical="center"/>
    </xf>
    <xf numFmtId="3" fontId="2" fillId="0" borderId="12" xfId="13" applyNumberFormat="1" applyFont="1" applyBorder="1" applyAlignment="1">
      <alignment horizontal="center" vertical="center"/>
    </xf>
    <xf numFmtId="43" fontId="1" fillId="0" borderId="0" xfId="13" applyNumberFormat="1"/>
    <xf numFmtId="165" fontId="1" fillId="0" borderId="0" xfId="13" applyNumberFormat="1"/>
    <xf numFmtId="43" fontId="2" fillId="0" borderId="12" xfId="13" applyNumberFormat="1" applyFont="1" applyBorder="1" applyAlignment="1">
      <alignment horizontal="center" vertical="center"/>
    </xf>
    <xf numFmtId="0" fontId="2" fillId="3" borderId="13" xfId="13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0" xfId="0" applyFont="1"/>
    <xf numFmtId="0" fontId="8" fillId="0" borderId="0" xfId="0" applyFont="1" applyAlignment="1">
      <alignment vertical="center"/>
    </xf>
    <xf numFmtId="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49" fontId="8" fillId="0" borderId="0" xfId="0" applyNumberFormat="1" applyFont="1"/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9" fontId="8" fillId="0" borderId="0" xfId="0" applyNumberFormat="1" applyFont="1" applyAlignment="1">
      <alignment horizontal="center"/>
    </xf>
    <xf numFmtId="9" fontId="8" fillId="0" borderId="0" xfId="0" applyNumberFormat="1" applyFont="1"/>
    <xf numFmtId="0" fontId="8" fillId="0" borderId="0" xfId="0" applyFont="1" applyProtection="1"/>
    <xf numFmtId="0" fontId="8" fillId="0" borderId="0" xfId="0" applyFont="1" applyAlignment="1" applyProtection="1">
      <alignment horizontal="left"/>
    </xf>
    <xf numFmtId="0" fontId="10" fillId="0" borderId="0" xfId="0" applyFont="1" applyAlignment="1" applyProtection="1"/>
    <xf numFmtId="0" fontId="10" fillId="0" borderId="0" xfId="0" applyFont="1" applyAlignment="1" applyProtection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2" fillId="0" borderId="0" xfId="0" applyFont="1" applyAlignme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/>
    <xf numFmtId="2" fontId="14" fillId="5" borderId="14" xfId="0" applyNumberFormat="1" applyFont="1" applyFill="1" applyBorder="1" applyAlignment="1" applyProtection="1">
      <alignment horizontal="center" vertical="center" wrapText="1"/>
    </xf>
    <xf numFmtId="0" fontId="14" fillId="5" borderId="14" xfId="0" applyFont="1" applyFill="1" applyBorder="1" applyAlignment="1" applyProtection="1">
      <alignment horizontal="center" vertical="center" wrapText="1"/>
    </xf>
    <xf numFmtId="0" fontId="14" fillId="5" borderId="14" xfId="0" applyFont="1" applyFill="1" applyBorder="1" applyAlignment="1" applyProtection="1">
      <alignment horizontal="left" vertical="center" wrapText="1"/>
    </xf>
    <xf numFmtId="0" fontId="15" fillId="0" borderId="14" xfId="0" applyFont="1" applyFill="1" applyBorder="1" applyAlignment="1">
      <alignment horizontal="center" vertical="top"/>
    </xf>
    <xf numFmtId="0" fontId="16" fillId="0" borderId="14" xfId="11" applyFont="1" applyFill="1" applyBorder="1" applyAlignment="1">
      <alignment horizontal="left" vertical="top"/>
    </xf>
    <xf numFmtId="0" fontId="16" fillId="0" borderId="14" xfId="11" applyFont="1" applyFill="1" applyBorder="1" applyAlignment="1">
      <alignment horizontal="left" vertical="top" wrapText="1"/>
    </xf>
    <xf numFmtId="0" fontId="16" fillId="0" borderId="14" xfId="11" applyFont="1" applyFill="1" applyBorder="1" applyAlignment="1" applyProtection="1">
      <alignment horizontal="left" vertical="top" wrapText="1"/>
      <protection locked="0"/>
    </xf>
    <xf numFmtId="10" fontId="16" fillId="0" borderId="14" xfId="11" applyNumberFormat="1" applyFont="1" applyFill="1" applyBorder="1" applyAlignment="1">
      <alignment horizontal="center" vertical="top"/>
    </xf>
    <xf numFmtId="0" fontId="16" fillId="0" borderId="14" xfId="11" applyFont="1" applyFill="1" applyBorder="1" applyAlignment="1" applyProtection="1">
      <alignment horizontal="center" vertical="top"/>
      <protection locked="0"/>
    </xf>
    <xf numFmtId="0" fontId="16" fillId="0" borderId="14" xfId="11" applyFont="1" applyFill="1" applyBorder="1" applyAlignment="1" applyProtection="1">
      <alignment horizontal="left" vertical="top"/>
      <protection locked="0"/>
    </xf>
    <xf numFmtId="0" fontId="11" fillId="0" borderId="0" xfId="0" applyFont="1" applyAlignment="1"/>
    <xf numFmtId="3" fontId="16" fillId="0" borderId="14" xfId="11" applyNumberFormat="1" applyFont="1" applyFill="1" applyBorder="1" applyAlignment="1">
      <alignment horizontal="left" vertical="top" wrapText="1"/>
    </xf>
    <xf numFmtId="0" fontId="16" fillId="0" borderId="14" xfId="11" applyFont="1" applyFill="1" applyBorder="1" applyAlignment="1">
      <alignment horizontal="center" vertical="top"/>
    </xf>
    <xf numFmtId="2" fontId="17" fillId="0" borderId="14" xfId="0" applyNumberFormat="1" applyFont="1" applyFill="1" applyBorder="1" applyAlignment="1">
      <alignment horizontal="left" vertical="top" wrapText="1"/>
    </xf>
    <xf numFmtId="0" fontId="16" fillId="0" borderId="14" xfId="0" applyFont="1" applyFill="1" applyBorder="1" applyAlignment="1">
      <alignment horizontal="center" vertical="top" wrapText="1"/>
    </xf>
    <xf numFmtId="1" fontId="16" fillId="0" borderId="14" xfId="0" applyNumberFormat="1" applyFont="1" applyFill="1" applyBorder="1" applyAlignment="1">
      <alignment horizontal="left" vertical="top" wrapText="1"/>
    </xf>
    <xf numFmtId="0" fontId="16" fillId="0" borderId="14" xfId="11" applyFont="1" applyFill="1" applyBorder="1" applyAlignment="1">
      <alignment horizontal="center" vertical="top" wrapText="1"/>
    </xf>
    <xf numFmtId="0" fontId="15" fillId="0" borderId="14" xfId="11" applyFont="1" applyFill="1" applyBorder="1" applyAlignment="1">
      <alignment horizontal="center" vertical="top" wrapText="1"/>
    </xf>
    <xf numFmtId="0" fontId="9" fillId="6" borderId="19" xfId="0" applyFont="1" applyFill="1" applyBorder="1" applyAlignment="1">
      <alignment horizontal="center" vertical="center" wrapText="1"/>
    </xf>
    <xf numFmtId="0" fontId="19" fillId="5" borderId="19" xfId="0" applyFont="1" applyFill="1" applyBorder="1" applyAlignment="1">
      <alignment horizontal="center" vertical="center" wrapText="1"/>
    </xf>
    <xf numFmtId="9" fontId="19" fillId="5" borderId="19" xfId="0" applyNumberFormat="1" applyFont="1" applyFill="1" applyBorder="1" applyAlignment="1">
      <alignment horizontal="center" vertical="center" wrapText="1"/>
    </xf>
    <xf numFmtId="0" fontId="14" fillId="5" borderId="19" xfId="0" applyFont="1" applyFill="1" applyBorder="1" applyAlignment="1">
      <alignment horizontal="center" vertical="center" wrapText="1"/>
    </xf>
    <xf numFmtId="166" fontId="20" fillId="5" borderId="19" xfId="3" applyNumberFormat="1" applyFont="1" applyFill="1" applyBorder="1" applyAlignment="1" applyProtection="1">
      <alignment horizontal="center" vertical="center" wrapText="1"/>
      <protection locked="0"/>
    </xf>
    <xf numFmtId="3" fontId="16" fillId="0" borderId="14" xfId="0" applyNumberFormat="1" applyFont="1" applyFill="1" applyBorder="1" applyAlignment="1">
      <alignment horizontal="center" vertical="top" wrapText="1"/>
    </xf>
    <xf numFmtId="3" fontId="16" fillId="3" borderId="14" xfId="0" applyNumberFormat="1" applyFont="1" applyFill="1" applyBorder="1" applyAlignment="1">
      <alignment horizontal="center" vertical="center" wrapText="1"/>
    </xf>
    <xf numFmtId="9" fontId="21" fillId="7" borderId="14" xfId="0" applyNumberFormat="1" applyFont="1" applyFill="1" applyBorder="1" applyAlignment="1">
      <alignment horizontal="center" vertical="center" wrapText="1"/>
    </xf>
    <xf numFmtId="4" fontId="16" fillId="0" borderId="14" xfId="0" applyNumberFormat="1" applyFont="1" applyFill="1" applyBorder="1" applyAlignment="1">
      <alignment horizontal="right" vertical="center"/>
    </xf>
    <xf numFmtId="4" fontId="16" fillId="3" borderId="14" xfId="0" applyNumberFormat="1" applyFont="1" applyFill="1" applyBorder="1" applyAlignment="1">
      <alignment horizontal="right" vertical="center"/>
    </xf>
    <xf numFmtId="9" fontId="22" fillId="8" borderId="14" xfId="0" applyNumberFormat="1" applyFont="1" applyFill="1" applyBorder="1" applyAlignment="1">
      <alignment horizontal="center" vertical="center"/>
    </xf>
    <xf numFmtId="4" fontId="18" fillId="3" borderId="14" xfId="0" applyNumberFormat="1" applyFont="1" applyFill="1" applyBorder="1" applyAlignment="1">
      <alignment horizontal="center" vertical="center" wrapText="1"/>
    </xf>
    <xf numFmtId="0" fontId="18" fillId="3" borderId="14" xfId="0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center" vertical="center" wrapText="1"/>
    </xf>
    <xf numFmtId="3" fontId="8" fillId="0" borderId="0" xfId="0" applyNumberFormat="1" applyFont="1" applyAlignment="1">
      <alignment vertical="center"/>
    </xf>
    <xf numFmtId="4" fontId="8" fillId="0" borderId="0" xfId="0" applyNumberFormat="1" applyFont="1" applyAlignment="1">
      <alignment vertical="center"/>
    </xf>
    <xf numFmtId="4" fontId="8" fillId="0" borderId="0" xfId="0" applyNumberFormat="1" applyFont="1"/>
    <xf numFmtId="4" fontId="16" fillId="0" borderId="14" xfId="0" applyNumberFormat="1" applyFont="1" applyFill="1" applyBorder="1" applyAlignment="1">
      <alignment horizontal="right" vertical="top"/>
    </xf>
    <xf numFmtId="0" fontId="16" fillId="5" borderId="19" xfId="0" applyFont="1" applyFill="1" applyBorder="1" applyAlignment="1">
      <alignment horizontal="left" vertical="center" wrapText="1"/>
    </xf>
    <xf numFmtId="49" fontId="16" fillId="5" borderId="19" xfId="0" applyNumberFormat="1" applyFont="1" applyFill="1" applyBorder="1" applyAlignment="1">
      <alignment horizontal="center" vertical="center" wrapText="1"/>
    </xf>
    <xf numFmtId="0" fontId="23" fillId="3" borderId="14" xfId="0" applyFont="1" applyFill="1" applyBorder="1" applyAlignment="1">
      <alignment vertical="center" wrapText="1"/>
    </xf>
    <xf numFmtId="4" fontId="23" fillId="3" borderId="14" xfId="0" applyNumberFormat="1" applyFont="1" applyFill="1" applyBorder="1" applyAlignment="1">
      <alignment horizontal="left" vertical="center" wrapText="1"/>
    </xf>
    <xf numFmtId="4" fontId="16" fillId="0" borderId="14" xfId="0" applyNumberFormat="1" applyFont="1" applyFill="1" applyBorder="1" applyAlignment="1">
      <alignment horizontal="center" vertical="top" wrapText="1"/>
    </xf>
    <xf numFmtId="0" fontId="16" fillId="0" borderId="14" xfId="0" applyNumberFormat="1" applyFont="1" applyFill="1" applyBorder="1" applyAlignment="1">
      <alignment horizontal="right" vertical="top"/>
    </xf>
    <xf numFmtId="4" fontId="16" fillId="3" borderId="14" xfId="0" applyNumberFormat="1" applyFont="1" applyFill="1" applyBorder="1" applyAlignment="1">
      <alignment horizontal="left" vertical="center" wrapText="1"/>
    </xf>
    <xf numFmtId="49" fontId="16" fillId="3" borderId="14" xfId="0" applyNumberFormat="1" applyFont="1" applyFill="1" applyBorder="1" applyAlignment="1">
      <alignment horizontal="right" vertical="center"/>
    </xf>
    <xf numFmtId="4" fontId="16" fillId="0" borderId="14" xfId="0" applyNumberFormat="1" applyFont="1" applyFill="1" applyBorder="1" applyAlignment="1">
      <alignment horizontal="center" vertical="center" wrapText="1"/>
    </xf>
    <xf numFmtId="0" fontId="16" fillId="0" borderId="14" xfId="0" applyNumberFormat="1" applyFont="1" applyFill="1" applyBorder="1" applyAlignment="1">
      <alignment horizontal="right" vertical="center"/>
    </xf>
    <xf numFmtId="3" fontId="16" fillId="0" borderId="14" xfId="0" applyNumberFormat="1" applyFont="1" applyFill="1" applyBorder="1" applyAlignment="1">
      <alignment horizontal="center" vertical="center" wrapText="1"/>
    </xf>
    <xf numFmtId="49" fontId="16" fillId="3" borderId="14" xfId="0" applyNumberFormat="1" applyFont="1" applyFill="1" applyBorder="1" applyAlignment="1">
      <alignment horizontal="right" vertical="top"/>
    </xf>
    <xf numFmtId="3" fontId="8" fillId="0" borderId="0" xfId="0" applyNumberFormat="1" applyFont="1" applyAlignment="1">
      <alignment horizontal="center"/>
    </xf>
    <xf numFmtId="0" fontId="24" fillId="5" borderId="19" xfId="0" applyFont="1" applyFill="1" applyBorder="1" applyAlignment="1">
      <alignment horizontal="center" vertical="center" wrapText="1"/>
    </xf>
    <xf numFmtId="0" fontId="24" fillId="5" borderId="19" xfId="0" applyFont="1" applyFill="1" applyBorder="1" applyAlignment="1">
      <alignment horizontal="center" vertical="center"/>
    </xf>
    <xf numFmtId="9" fontId="16" fillId="0" borderId="14" xfId="0" applyNumberFormat="1" applyFont="1" applyFill="1" applyBorder="1" applyAlignment="1">
      <alignment horizontal="center" vertical="top"/>
    </xf>
    <xf numFmtId="4" fontId="16" fillId="4" borderId="14" xfId="0" applyNumberFormat="1" applyFont="1" applyFill="1" applyBorder="1" applyAlignment="1">
      <alignment horizontal="left" vertical="top" wrapText="1"/>
    </xf>
    <xf numFmtId="4" fontId="16" fillId="4" borderId="14" xfId="0" applyNumberFormat="1" applyFont="1" applyFill="1" applyBorder="1" applyAlignment="1">
      <alignment horizontal="right" vertical="top"/>
    </xf>
    <xf numFmtId="9" fontId="16" fillId="4" borderId="14" xfId="0" applyNumberFormat="1" applyFont="1" applyFill="1" applyBorder="1" applyAlignment="1">
      <alignment horizontal="right" vertical="top"/>
    </xf>
    <xf numFmtId="4" fontId="16" fillId="0" borderId="14" xfId="0" applyNumberFormat="1" applyFont="1" applyFill="1" applyBorder="1" applyAlignment="1">
      <alignment horizontal="center" vertical="top"/>
    </xf>
    <xf numFmtId="4" fontId="16" fillId="4" borderId="14" xfId="0" applyNumberFormat="1" applyFont="1" applyFill="1" applyBorder="1" applyAlignment="1">
      <alignment horizontal="left" vertical="center" wrapText="1"/>
    </xf>
    <xf numFmtId="9" fontId="16" fillId="4" borderId="14" xfId="0" applyNumberFormat="1" applyFont="1" applyFill="1" applyBorder="1" applyAlignment="1">
      <alignment horizontal="right" vertical="center"/>
    </xf>
    <xf numFmtId="4" fontId="16" fillId="4" borderId="14" xfId="0" applyNumberFormat="1" applyFont="1" applyFill="1" applyBorder="1" applyAlignment="1">
      <alignment horizontal="right" vertical="center" wrapText="1"/>
    </xf>
    <xf numFmtId="0" fontId="18" fillId="9" borderId="0" xfId="0" applyFont="1" applyFill="1" applyAlignment="1">
      <alignment wrapText="1"/>
    </xf>
    <xf numFmtId="0" fontId="18" fillId="4" borderId="0" xfId="0" applyFont="1" applyFill="1" applyAlignment="1">
      <alignment wrapText="1"/>
    </xf>
    <xf numFmtId="0" fontId="18" fillId="10" borderId="0" xfId="0" applyFont="1" applyFill="1" applyAlignment="1">
      <alignment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wrapText="1"/>
    </xf>
    <xf numFmtId="3" fontId="18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wrapText="1"/>
    </xf>
    <xf numFmtId="9" fontId="18" fillId="0" borderId="0" xfId="2" applyFont="1" applyAlignment="1">
      <alignment horizontal="center" wrapText="1"/>
    </xf>
    <xf numFmtId="0" fontId="13" fillId="0" borderId="0" xfId="0" applyFont="1" applyAlignment="1">
      <alignment horizontal="center"/>
    </xf>
    <xf numFmtId="0" fontId="18" fillId="9" borderId="14" xfId="0" applyFont="1" applyFill="1" applyBorder="1" applyAlignment="1">
      <alignment horizontal="center" vertical="center" wrapText="1"/>
    </xf>
    <xf numFmtId="0" fontId="18" fillId="9" borderId="14" xfId="12" applyFont="1" applyFill="1" applyBorder="1" applyAlignment="1">
      <alignment horizontal="center" vertical="center" wrapText="1"/>
    </xf>
    <xf numFmtId="0" fontId="18" fillId="9" borderId="14" xfId="12" applyFont="1" applyFill="1" applyBorder="1" applyAlignment="1">
      <alignment horizontal="left" vertical="center" wrapText="1"/>
    </xf>
    <xf numFmtId="0" fontId="18" fillId="9" borderId="14" xfId="12" applyFont="1" applyFill="1" applyBorder="1" applyAlignment="1">
      <alignment horizontal="left" vertical="top" wrapText="1"/>
    </xf>
    <xf numFmtId="0" fontId="18" fillId="9" borderId="14" xfId="12" applyFont="1" applyFill="1" applyBorder="1" applyAlignment="1" applyProtection="1">
      <alignment horizontal="left" vertical="top" wrapText="1"/>
      <protection locked="0"/>
    </xf>
    <xf numFmtId="10" fontId="18" fillId="9" borderId="14" xfId="12" applyNumberFormat="1" applyFont="1" applyFill="1" applyBorder="1" applyAlignment="1">
      <alignment horizontal="center" vertical="center" wrapText="1"/>
    </xf>
    <xf numFmtId="0" fontId="18" fillId="9" borderId="14" xfId="12" applyFont="1" applyFill="1" applyBorder="1" applyAlignment="1" applyProtection="1">
      <alignment horizontal="center" vertical="center" wrapText="1"/>
      <protection locked="0"/>
    </xf>
    <xf numFmtId="0" fontId="18" fillId="9" borderId="14" xfId="12" applyFont="1" applyFill="1" applyBorder="1" applyAlignment="1" applyProtection="1">
      <alignment horizontal="left" vertical="center" wrapText="1"/>
      <protection locked="0"/>
    </xf>
    <xf numFmtId="0" fontId="18" fillId="4" borderId="14" xfId="0" applyFont="1" applyFill="1" applyBorder="1" applyAlignment="1">
      <alignment horizontal="center" vertical="center" wrapText="1"/>
    </xf>
    <xf numFmtId="0" fontId="18" fillId="4" borderId="14" xfId="12" applyFont="1" applyFill="1" applyBorder="1" applyAlignment="1">
      <alignment horizontal="center" vertical="center" wrapText="1"/>
    </xf>
    <xf numFmtId="0" fontId="18" fillId="4" borderId="14" xfId="12" applyFont="1" applyFill="1" applyBorder="1" applyAlignment="1">
      <alignment horizontal="left" vertical="center" wrapText="1"/>
    </xf>
    <xf numFmtId="0" fontId="18" fillId="4" borderId="14" xfId="12" applyFont="1" applyFill="1" applyBorder="1" applyAlignment="1">
      <alignment horizontal="left" vertical="top" wrapText="1"/>
    </xf>
    <xf numFmtId="0" fontId="18" fillId="4" borderId="14" xfId="12" applyFont="1" applyFill="1" applyBorder="1" applyAlignment="1" applyProtection="1">
      <alignment horizontal="left" vertical="top" wrapText="1"/>
      <protection locked="0"/>
    </xf>
    <xf numFmtId="10" fontId="18" fillId="4" borderId="14" xfId="12" applyNumberFormat="1" applyFont="1" applyFill="1" applyBorder="1" applyAlignment="1">
      <alignment horizontal="center" vertical="center" wrapText="1"/>
    </xf>
    <xf numFmtId="0" fontId="18" fillId="4" borderId="14" xfId="12" applyFont="1" applyFill="1" applyBorder="1" applyAlignment="1" applyProtection="1">
      <alignment horizontal="center" vertical="center" wrapText="1"/>
      <protection locked="0"/>
    </xf>
    <xf numFmtId="0" fontId="18" fillId="4" borderId="14" xfId="12" applyFont="1" applyFill="1" applyBorder="1" applyAlignment="1" applyProtection="1">
      <alignment horizontal="left" vertical="center" wrapText="1"/>
      <protection locked="0"/>
    </xf>
    <xf numFmtId="0" fontId="18" fillId="10" borderId="14" xfId="0" applyFont="1" applyFill="1" applyBorder="1" applyAlignment="1">
      <alignment horizontal="center" vertical="center" wrapText="1"/>
    </xf>
    <xf numFmtId="0" fontId="18" fillId="10" borderId="14" xfId="12" applyFont="1" applyFill="1" applyBorder="1" applyAlignment="1">
      <alignment horizontal="center" vertical="center" wrapText="1"/>
    </xf>
    <xf numFmtId="0" fontId="18" fillId="10" borderId="14" xfId="12" applyFont="1" applyFill="1" applyBorder="1" applyAlignment="1">
      <alignment horizontal="left" vertical="center" wrapText="1"/>
    </xf>
    <xf numFmtId="0" fontId="18" fillId="10" borderId="14" xfId="12" applyFont="1" applyFill="1" applyBorder="1" applyAlignment="1">
      <alignment horizontal="left" vertical="top" wrapText="1"/>
    </xf>
    <xf numFmtId="0" fontId="18" fillId="10" borderId="14" xfId="12" applyFont="1" applyFill="1" applyBorder="1" applyAlignment="1" applyProtection="1">
      <alignment horizontal="left" vertical="top" wrapText="1"/>
      <protection locked="0"/>
    </xf>
    <xf numFmtId="10" fontId="18" fillId="10" borderId="14" xfId="12" applyNumberFormat="1" applyFont="1" applyFill="1" applyBorder="1" applyAlignment="1">
      <alignment horizontal="center" vertical="center" wrapText="1"/>
    </xf>
    <xf numFmtId="0" fontId="18" fillId="10" borderId="14" xfId="12" applyFont="1" applyFill="1" applyBorder="1" applyAlignment="1" applyProtection="1">
      <alignment horizontal="center" vertical="center" wrapText="1"/>
      <protection locked="0"/>
    </xf>
    <xf numFmtId="0" fontId="18" fillId="10" borderId="14" xfId="12" applyFont="1" applyFill="1" applyBorder="1" applyAlignment="1" applyProtection="1">
      <alignment horizontal="left" vertical="center" wrapText="1"/>
      <protection locked="0"/>
    </xf>
    <xf numFmtId="3" fontId="18" fillId="9" borderId="14" xfId="12" applyNumberFormat="1" applyFont="1" applyFill="1" applyBorder="1" applyAlignment="1">
      <alignment vertical="center" wrapText="1"/>
    </xf>
    <xf numFmtId="2" fontId="18" fillId="9" borderId="14" xfId="0" applyNumberFormat="1" applyFont="1" applyFill="1" applyBorder="1" applyAlignment="1">
      <alignment vertical="center" wrapText="1"/>
    </xf>
    <xf numFmtId="3" fontId="18" fillId="4" borderId="14" xfId="12" applyNumberFormat="1" applyFont="1" applyFill="1" applyBorder="1" applyAlignment="1">
      <alignment vertical="center" wrapText="1"/>
    </xf>
    <xf numFmtId="2" fontId="18" fillId="4" borderId="14" xfId="0" applyNumberFormat="1" applyFont="1" applyFill="1" applyBorder="1" applyAlignment="1">
      <alignment vertical="center" wrapText="1"/>
    </xf>
    <xf numFmtId="3" fontId="18" fillId="10" borderId="14" xfId="12" applyNumberFormat="1" applyFont="1" applyFill="1" applyBorder="1" applyAlignment="1">
      <alignment vertical="center" wrapText="1"/>
    </xf>
    <xf numFmtId="2" fontId="18" fillId="10" borderId="14" xfId="0" applyNumberFormat="1" applyFont="1" applyFill="1" applyBorder="1" applyAlignment="1">
      <alignment vertical="center" wrapText="1"/>
    </xf>
    <xf numFmtId="0" fontId="18" fillId="4" borderId="14" xfId="12" applyFont="1" applyFill="1" applyBorder="1" applyAlignment="1">
      <alignment vertical="center" wrapText="1"/>
    </xf>
    <xf numFmtId="0" fontId="18" fillId="10" borderId="14" xfId="12" applyFont="1" applyFill="1" applyBorder="1" applyAlignment="1">
      <alignment vertical="center" wrapText="1"/>
    </xf>
    <xf numFmtId="0" fontId="18" fillId="9" borderId="14" xfId="12" applyFont="1" applyFill="1" applyBorder="1" applyAlignment="1">
      <alignment vertical="center" wrapText="1"/>
    </xf>
    <xf numFmtId="0" fontId="26" fillId="11" borderId="14" xfId="0" applyFont="1" applyFill="1" applyBorder="1" applyAlignment="1">
      <alignment horizontal="center" vertical="center" wrapText="1"/>
    </xf>
    <xf numFmtId="0" fontId="18" fillId="9" borderId="14" xfId="12" applyFont="1" applyFill="1" applyBorder="1" applyAlignment="1">
      <alignment vertical="top" wrapText="1"/>
    </xf>
    <xf numFmtId="1" fontId="18" fillId="9" borderId="14" xfId="0" applyNumberFormat="1" applyFont="1" applyFill="1" applyBorder="1" applyAlignment="1">
      <alignment horizontal="left" vertical="center" wrapText="1"/>
    </xf>
    <xf numFmtId="0" fontId="18" fillId="4" borderId="14" xfId="12" applyFont="1" applyFill="1" applyBorder="1" applyAlignment="1">
      <alignment vertical="top" wrapText="1"/>
    </xf>
    <xf numFmtId="1" fontId="18" fillId="4" borderId="14" xfId="0" applyNumberFormat="1" applyFont="1" applyFill="1" applyBorder="1" applyAlignment="1">
      <alignment horizontal="left" vertical="center" wrapText="1"/>
    </xf>
    <xf numFmtId="0" fontId="18" fillId="10" borderId="14" xfId="12" applyFont="1" applyFill="1" applyBorder="1" applyAlignment="1">
      <alignment vertical="top" wrapText="1"/>
    </xf>
    <xf numFmtId="1" fontId="18" fillId="10" borderId="14" xfId="0" applyNumberFormat="1" applyFont="1" applyFill="1" applyBorder="1" applyAlignment="1">
      <alignment horizontal="left" vertical="center" wrapText="1"/>
    </xf>
    <xf numFmtId="0" fontId="26" fillId="6" borderId="14" xfId="0" applyFont="1" applyFill="1" applyBorder="1" applyAlignment="1">
      <alignment horizontal="center" vertical="center" wrapText="1"/>
    </xf>
    <xf numFmtId="3" fontId="26" fillId="11" borderId="14" xfId="3" applyNumberFormat="1" applyFont="1" applyFill="1" applyBorder="1" applyAlignment="1" applyProtection="1">
      <alignment horizontal="center" vertical="center" wrapText="1"/>
      <protection locked="0"/>
    </xf>
    <xf numFmtId="3" fontId="18" fillId="9" borderId="14" xfId="0" applyNumberFormat="1" applyFont="1" applyFill="1" applyBorder="1" applyAlignment="1">
      <alignment horizontal="center" vertical="center" wrapText="1"/>
    </xf>
    <xf numFmtId="167" fontId="18" fillId="9" borderId="14" xfId="0" applyNumberFormat="1" applyFont="1" applyFill="1" applyBorder="1" applyAlignment="1">
      <alignment horizontal="center" vertical="center" wrapText="1"/>
    </xf>
    <xf numFmtId="9" fontId="18" fillId="9" borderId="14" xfId="2" applyFont="1" applyFill="1" applyBorder="1" applyAlignment="1">
      <alignment horizontal="center" vertical="center" wrapText="1"/>
    </xf>
    <xf numFmtId="4" fontId="18" fillId="9" borderId="14" xfId="0" applyNumberFormat="1" applyFont="1" applyFill="1" applyBorder="1" applyAlignment="1">
      <alignment horizontal="center" vertical="center" wrapText="1"/>
    </xf>
    <xf numFmtId="3" fontId="18" fillId="4" borderId="19" xfId="0" applyNumberFormat="1" applyFont="1" applyFill="1" applyBorder="1" applyAlignment="1">
      <alignment horizontal="center" vertical="center" wrapText="1"/>
    </xf>
    <xf numFmtId="9" fontId="18" fillId="4" borderId="19" xfId="2" applyFont="1" applyFill="1" applyBorder="1" applyAlignment="1">
      <alignment horizontal="center" vertical="center" wrapText="1"/>
    </xf>
    <xf numFmtId="4" fontId="18" fillId="4" borderId="14" xfId="0" applyNumberFormat="1" applyFont="1" applyFill="1" applyBorder="1" applyAlignment="1">
      <alignment horizontal="center" vertical="center" wrapText="1"/>
    </xf>
    <xf numFmtId="3" fontId="18" fillId="10" borderId="24" xfId="0" applyNumberFormat="1" applyFont="1" applyFill="1" applyBorder="1" applyAlignment="1">
      <alignment horizontal="center" vertical="center" wrapText="1"/>
    </xf>
    <xf numFmtId="4" fontId="18" fillId="10" borderId="14" xfId="0" applyNumberFormat="1" applyFont="1" applyFill="1" applyBorder="1" applyAlignment="1">
      <alignment horizontal="center" vertical="center" wrapText="1"/>
    </xf>
    <xf numFmtId="3" fontId="18" fillId="9" borderId="24" xfId="0" applyNumberFormat="1" applyFont="1" applyFill="1" applyBorder="1" applyAlignment="1">
      <alignment horizontal="center" vertical="center" wrapText="1"/>
    </xf>
    <xf numFmtId="3" fontId="18" fillId="4" borderId="24" xfId="0" applyNumberFormat="1" applyFont="1" applyFill="1" applyBorder="1" applyAlignment="1">
      <alignment horizontal="center" vertical="center" wrapText="1"/>
    </xf>
    <xf numFmtId="9" fontId="18" fillId="4" borderId="24" xfId="2" applyFont="1" applyFill="1" applyBorder="1" applyAlignment="1">
      <alignment horizontal="center" vertical="center" wrapText="1"/>
    </xf>
    <xf numFmtId="9" fontId="18" fillId="10" borderId="24" xfId="2" applyFont="1" applyFill="1" applyBorder="1" applyAlignment="1">
      <alignment horizontal="center" vertical="center" wrapText="1"/>
    </xf>
    <xf numFmtId="3" fontId="18" fillId="9" borderId="20" xfId="0" applyNumberFormat="1" applyFont="1" applyFill="1" applyBorder="1" applyAlignment="1">
      <alignment horizontal="center" vertical="center" wrapText="1"/>
    </xf>
    <xf numFmtId="3" fontId="18" fillId="4" borderId="14" xfId="0" applyNumberFormat="1" applyFont="1" applyFill="1" applyBorder="1" applyAlignment="1">
      <alignment horizontal="center" vertical="center" wrapText="1"/>
    </xf>
    <xf numFmtId="9" fontId="18" fillId="4" borderId="14" xfId="2" applyFont="1" applyFill="1" applyBorder="1" applyAlignment="1">
      <alignment horizontal="center" vertical="center" wrapText="1"/>
    </xf>
    <xf numFmtId="3" fontId="18" fillId="10" borderId="20" xfId="0" applyNumberFormat="1" applyFont="1" applyFill="1" applyBorder="1" applyAlignment="1">
      <alignment horizontal="center" vertical="center" wrapText="1"/>
    </xf>
    <xf numFmtId="4" fontId="18" fillId="0" borderId="0" xfId="0" applyNumberFormat="1" applyFont="1" applyAlignment="1">
      <alignment horizontal="center" vertical="center" wrapText="1"/>
    </xf>
    <xf numFmtId="166" fontId="26" fillId="11" borderId="14" xfId="3" applyNumberFormat="1" applyFont="1" applyFill="1" applyBorder="1" applyAlignment="1" applyProtection="1">
      <alignment horizontal="center" vertical="center" wrapText="1"/>
      <protection locked="0"/>
    </xf>
    <xf numFmtId="3" fontId="26" fillId="13" borderId="0" xfId="0" applyNumberFormat="1" applyFont="1" applyFill="1" applyAlignment="1">
      <alignment horizontal="center" vertical="center" wrapText="1"/>
    </xf>
    <xf numFmtId="0" fontId="26" fillId="13" borderId="0" xfId="0" applyFont="1" applyFill="1" applyAlignment="1">
      <alignment horizontal="center" vertical="center" wrapText="1"/>
    </xf>
    <xf numFmtId="0" fontId="18" fillId="9" borderId="14" xfId="0" applyFont="1" applyFill="1" applyBorder="1" applyAlignment="1">
      <alignment vertical="center" wrapText="1"/>
    </xf>
    <xf numFmtId="4" fontId="18" fillId="9" borderId="14" xfId="0" applyNumberFormat="1" applyFont="1" applyFill="1" applyBorder="1" applyAlignment="1">
      <alignment horizontal="left" vertical="center" wrapText="1"/>
    </xf>
    <xf numFmtId="4" fontId="18" fillId="9" borderId="14" xfId="0" applyNumberFormat="1" applyFont="1" applyFill="1" applyBorder="1" applyAlignment="1">
      <alignment horizontal="center" vertical="top" wrapText="1"/>
    </xf>
    <xf numFmtId="165" fontId="18" fillId="9" borderId="14" xfId="1" applyNumberFormat="1" applyFont="1" applyFill="1" applyBorder="1" applyAlignment="1">
      <alignment horizontal="center" vertical="center" wrapText="1"/>
    </xf>
    <xf numFmtId="0" fontId="18" fillId="4" borderId="14" xfId="0" applyFont="1" applyFill="1" applyBorder="1" applyAlignment="1">
      <alignment vertical="center" wrapText="1"/>
    </xf>
    <xf numFmtId="4" fontId="18" fillId="4" borderId="14" xfId="0" applyNumberFormat="1" applyFont="1" applyFill="1" applyBorder="1" applyAlignment="1">
      <alignment horizontal="left" vertical="center" wrapText="1"/>
    </xf>
    <xf numFmtId="4" fontId="18" fillId="4" borderId="14" xfId="0" applyNumberFormat="1" applyFont="1" applyFill="1" applyBorder="1" applyAlignment="1">
      <alignment horizontal="center" vertical="top" wrapText="1"/>
    </xf>
    <xf numFmtId="165" fontId="18" fillId="4" borderId="14" xfId="1" applyNumberFormat="1" applyFont="1" applyFill="1" applyBorder="1" applyAlignment="1">
      <alignment horizontal="center" vertical="center" wrapText="1"/>
    </xf>
    <xf numFmtId="167" fontId="18" fillId="4" borderId="14" xfId="0" applyNumberFormat="1" applyFont="1" applyFill="1" applyBorder="1" applyAlignment="1">
      <alignment horizontal="center" vertical="center" wrapText="1"/>
    </xf>
    <xf numFmtId="0" fontId="18" fillId="10" borderId="14" xfId="0" applyFont="1" applyFill="1" applyBorder="1" applyAlignment="1">
      <alignment vertical="center" wrapText="1"/>
    </xf>
    <xf numFmtId="4" fontId="18" fillId="10" borderId="14" xfId="0" applyNumberFormat="1" applyFont="1" applyFill="1" applyBorder="1" applyAlignment="1">
      <alignment horizontal="left" vertical="center" wrapText="1"/>
    </xf>
    <xf numFmtId="4" fontId="18" fillId="10" borderId="14" xfId="0" applyNumberFormat="1" applyFont="1" applyFill="1" applyBorder="1" applyAlignment="1">
      <alignment horizontal="center" vertical="top" wrapText="1"/>
    </xf>
    <xf numFmtId="165" fontId="18" fillId="10" borderId="14" xfId="1" applyNumberFormat="1" applyFont="1" applyFill="1" applyBorder="1" applyAlignment="1">
      <alignment horizontal="center" vertical="center" wrapText="1"/>
    </xf>
    <xf numFmtId="167" fontId="18" fillId="10" borderId="14" xfId="0" applyNumberFormat="1" applyFont="1" applyFill="1" applyBorder="1" applyAlignment="1">
      <alignment horizontal="center" vertical="center" wrapText="1"/>
    </xf>
    <xf numFmtId="4" fontId="18" fillId="4" borderId="19" xfId="0" applyNumberFormat="1" applyFont="1" applyFill="1" applyBorder="1" applyAlignment="1">
      <alignment horizontal="center" vertical="center" wrapText="1"/>
    </xf>
    <xf numFmtId="167" fontId="18" fillId="4" borderId="19" xfId="0" applyNumberFormat="1" applyFont="1" applyFill="1" applyBorder="1" applyAlignment="1">
      <alignment horizontal="center" vertical="center" wrapText="1"/>
    </xf>
    <xf numFmtId="167" fontId="18" fillId="10" borderId="19" xfId="0" applyNumberFormat="1" applyFont="1" applyFill="1" applyBorder="1" applyAlignment="1">
      <alignment horizontal="center" vertical="center" wrapText="1"/>
    </xf>
    <xf numFmtId="3" fontId="26" fillId="13" borderId="0" xfId="0" applyNumberFormat="1" applyFont="1" applyFill="1" applyAlignment="1">
      <alignment vertical="center" wrapText="1"/>
    </xf>
    <xf numFmtId="167" fontId="18" fillId="0" borderId="0" xfId="0" applyNumberFormat="1" applyFont="1" applyAlignment="1">
      <alignment horizontal="center" wrapText="1"/>
    </xf>
    <xf numFmtId="0" fontId="26" fillId="3" borderId="0" xfId="0" applyFont="1" applyFill="1" applyAlignment="1">
      <alignment vertical="center" wrapText="1"/>
    </xf>
    <xf numFmtId="0" fontId="18" fillId="3" borderId="0" xfId="0" applyFont="1" applyFill="1" applyAlignment="1">
      <alignment vertical="center" wrapText="1"/>
    </xf>
    <xf numFmtId="0" fontId="18" fillId="4" borderId="0" xfId="0" applyFont="1" applyFill="1" applyAlignment="1">
      <alignment vertical="center" wrapText="1"/>
    </xf>
    <xf numFmtId="0" fontId="18" fillId="9" borderId="0" xfId="0" applyFont="1" applyFill="1" applyAlignment="1">
      <alignment vertical="center" wrapText="1"/>
    </xf>
    <xf numFmtId="0" fontId="18" fillId="10" borderId="0" xfId="0" applyFont="1" applyFill="1" applyAlignment="1">
      <alignment vertical="center" wrapText="1"/>
    </xf>
    <xf numFmtId="9" fontId="18" fillId="0" borderId="0" xfId="2" applyFont="1" applyAlignment="1">
      <alignment horizontal="center" vertical="center" wrapText="1"/>
    </xf>
    <xf numFmtId="9" fontId="26" fillId="5" borderId="19" xfId="2" applyFont="1" applyFill="1" applyBorder="1" applyAlignment="1">
      <alignment horizontal="center" vertical="center" wrapText="1"/>
    </xf>
    <xf numFmtId="9" fontId="26" fillId="5" borderId="20" xfId="2" applyFont="1" applyFill="1" applyBorder="1" applyAlignment="1">
      <alignment horizontal="center" vertical="center" wrapText="1"/>
    </xf>
    <xf numFmtId="4" fontId="18" fillId="4" borderId="14" xfId="0" applyNumberFormat="1" applyFont="1" applyFill="1" applyBorder="1" applyAlignment="1">
      <alignment horizontal="right" vertical="top" wrapText="1"/>
    </xf>
    <xf numFmtId="9" fontId="18" fillId="10" borderId="14" xfId="2" applyFont="1" applyFill="1" applyBorder="1" applyAlignment="1">
      <alignment horizontal="center" vertical="center" wrapText="1"/>
    </xf>
    <xf numFmtId="4" fontId="18" fillId="10" borderId="14" xfId="0" applyNumberFormat="1" applyFont="1" applyFill="1" applyBorder="1" applyAlignment="1">
      <alignment horizontal="right" vertical="top" wrapText="1"/>
    </xf>
    <xf numFmtId="4" fontId="18" fillId="9" borderId="14" xfId="0" applyNumberFormat="1" applyFont="1" applyFill="1" applyBorder="1" applyAlignment="1">
      <alignment horizontal="right" vertical="top" wrapText="1"/>
    </xf>
    <xf numFmtId="4" fontId="18" fillId="4" borderId="19" xfId="0" applyNumberFormat="1" applyFont="1" applyFill="1" applyBorder="1" applyAlignment="1">
      <alignment horizontal="center" vertical="top" wrapText="1"/>
    </xf>
    <xf numFmtId="9" fontId="18" fillId="10" borderId="19" xfId="2" applyFont="1" applyFill="1" applyBorder="1" applyAlignment="1">
      <alignment horizontal="center" vertical="center" wrapText="1"/>
    </xf>
    <xf numFmtId="43" fontId="18" fillId="0" borderId="0" xfId="1" applyFont="1" applyAlignment="1">
      <alignment vertical="center" wrapText="1"/>
    </xf>
    <xf numFmtId="0" fontId="18" fillId="9" borderId="14" xfId="0" applyFont="1" applyFill="1" applyBorder="1" applyAlignment="1">
      <alignment horizontal="justify" vertical="center" wrapText="1"/>
    </xf>
    <xf numFmtId="0" fontId="18" fillId="4" borderId="14" xfId="0" applyFont="1" applyFill="1" applyBorder="1" applyAlignment="1">
      <alignment horizontal="justify" vertical="center" wrapText="1"/>
    </xf>
    <xf numFmtId="0" fontId="18" fillId="10" borderId="14" xfId="0" applyFont="1" applyFill="1" applyBorder="1" applyAlignment="1">
      <alignment horizontal="justify" vertical="center" wrapText="1"/>
    </xf>
    <xf numFmtId="3" fontId="18" fillId="14" borderId="19" xfId="0" applyNumberFormat="1" applyFont="1" applyFill="1" applyBorder="1" applyAlignment="1">
      <alignment horizontal="center" vertical="center" wrapText="1"/>
    </xf>
    <xf numFmtId="9" fontId="18" fillId="14" borderId="19" xfId="2" applyFont="1" applyFill="1" applyBorder="1" applyAlignment="1">
      <alignment horizontal="center" vertical="center" wrapText="1"/>
    </xf>
    <xf numFmtId="9" fontId="16" fillId="0" borderId="14" xfId="0" applyNumberFormat="1" applyFont="1" applyFill="1" applyBorder="1" applyAlignment="1">
      <alignment horizontal="center" vertical="center"/>
    </xf>
    <xf numFmtId="3" fontId="30" fillId="0" borderId="14" xfId="0" applyNumberFormat="1" applyFont="1" applyBorder="1" applyAlignment="1">
      <alignment horizontal="center" vertical="center" wrapText="1"/>
    </xf>
    <xf numFmtId="4" fontId="16" fillId="0" borderId="14" xfId="0" applyNumberFormat="1" applyFont="1" applyFill="1" applyBorder="1" applyAlignment="1">
      <alignment horizontal="left" vertical="top" wrapText="1"/>
    </xf>
    <xf numFmtId="0" fontId="10" fillId="0" borderId="0" xfId="0" applyFont="1" applyAlignment="1">
      <alignment horizontal="center"/>
    </xf>
    <xf numFmtId="4" fontId="10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26" fillId="11" borderId="14" xfId="0" applyFont="1" applyFill="1" applyBorder="1" applyAlignment="1">
      <alignment horizontal="center" vertical="center" wrapText="1"/>
    </xf>
    <xf numFmtId="2" fontId="26" fillId="11" borderId="14" xfId="0" applyNumberFormat="1" applyFont="1" applyFill="1" applyBorder="1" applyAlignment="1">
      <alignment horizontal="center" vertical="center" wrapText="1"/>
    </xf>
    <xf numFmtId="0" fontId="26" fillId="11" borderId="14" xfId="0" applyFont="1" applyFill="1" applyBorder="1" applyAlignment="1" applyProtection="1">
      <alignment horizontal="center" vertical="center" wrapText="1"/>
      <protection locked="0"/>
    </xf>
    <xf numFmtId="0" fontId="18" fillId="3" borderId="19" xfId="12" applyFont="1" applyFill="1" applyBorder="1" applyAlignment="1">
      <alignment horizontal="center" vertical="center" wrapText="1"/>
    </xf>
    <xf numFmtId="0" fontId="18" fillId="10" borderId="20" xfId="12" applyFont="1" applyFill="1" applyBorder="1" applyAlignment="1">
      <alignment horizontal="center" vertical="center" wrapText="1"/>
    </xf>
    <xf numFmtId="0" fontId="18" fillId="10" borderId="24" xfId="12" applyFont="1" applyFill="1" applyBorder="1" applyAlignment="1">
      <alignment horizontal="center" vertical="center" wrapText="1"/>
    </xf>
    <xf numFmtId="0" fontId="18" fillId="3" borderId="24" xfId="12" applyFont="1" applyFill="1" applyBorder="1" applyAlignment="1">
      <alignment horizontal="center" vertical="center" wrapText="1"/>
    </xf>
    <xf numFmtId="0" fontId="18" fillId="3" borderId="20" xfId="12" applyFont="1" applyFill="1" applyBorder="1" applyAlignment="1">
      <alignment horizontal="center" vertical="center" wrapText="1"/>
    </xf>
    <xf numFmtId="0" fontId="18" fillId="3" borderId="14" xfId="12" applyFont="1" applyFill="1" applyBorder="1" applyAlignment="1">
      <alignment horizontal="center" vertical="center" wrapText="1"/>
    </xf>
    <xf numFmtId="0" fontId="26" fillId="12" borderId="14" xfId="0" applyFont="1" applyFill="1" applyBorder="1" applyAlignment="1">
      <alignment horizontal="center" vertical="center" wrapText="1"/>
    </xf>
    <xf numFmtId="3" fontId="18" fillId="3" borderId="19" xfId="0" applyNumberFormat="1" applyFont="1" applyFill="1" applyBorder="1" applyAlignment="1">
      <alignment horizontal="center" vertical="center" wrapText="1"/>
    </xf>
    <xf numFmtId="3" fontId="18" fillId="10" borderId="24" xfId="0" applyNumberFormat="1" applyFont="1" applyFill="1" applyBorder="1" applyAlignment="1">
      <alignment horizontal="center" vertical="center" wrapText="1"/>
    </xf>
    <xf numFmtId="3" fontId="18" fillId="3" borderId="24" xfId="0" applyNumberFormat="1" applyFont="1" applyFill="1" applyBorder="1" applyAlignment="1">
      <alignment horizontal="center" vertical="center" wrapText="1"/>
    </xf>
    <xf numFmtId="3" fontId="18" fillId="3" borderId="20" xfId="0" applyNumberFormat="1" applyFont="1" applyFill="1" applyBorder="1" applyAlignment="1">
      <alignment horizontal="center" vertical="center" wrapText="1"/>
    </xf>
    <xf numFmtId="3" fontId="18" fillId="10" borderId="20" xfId="0" applyNumberFormat="1" applyFont="1" applyFill="1" applyBorder="1" applyAlignment="1">
      <alignment horizontal="center" vertical="center" wrapText="1"/>
    </xf>
    <xf numFmtId="0" fontId="18" fillId="3" borderId="14" xfId="0" applyFont="1" applyFill="1" applyBorder="1" applyAlignment="1">
      <alignment horizontal="center" vertical="center" wrapText="1"/>
    </xf>
    <xf numFmtId="0" fontId="26" fillId="6" borderId="14" xfId="0" applyFont="1" applyFill="1" applyBorder="1" applyAlignment="1">
      <alignment horizontal="center" vertical="center" wrapText="1"/>
    </xf>
    <xf numFmtId="4" fontId="18" fillId="3" borderId="19" xfId="0" applyNumberFormat="1" applyFont="1" applyFill="1" applyBorder="1" applyAlignment="1">
      <alignment horizontal="center" vertical="center" wrapText="1"/>
    </xf>
    <xf numFmtId="4" fontId="18" fillId="10" borderId="24" xfId="0" applyNumberFormat="1" applyFont="1" applyFill="1" applyBorder="1" applyAlignment="1">
      <alignment horizontal="center" vertical="center" wrapText="1"/>
    </xf>
    <xf numFmtId="4" fontId="18" fillId="3" borderId="24" xfId="0" applyNumberFormat="1" applyFont="1" applyFill="1" applyBorder="1" applyAlignment="1">
      <alignment horizontal="center" vertical="center" wrapText="1"/>
    </xf>
    <xf numFmtId="4" fontId="18" fillId="3" borderId="20" xfId="0" applyNumberFormat="1" applyFont="1" applyFill="1" applyBorder="1" applyAlignment="1">
      <alignment horizontal="center" vertical="center" wrapText="1"/>
    </xf>
    <xf numFmtId="4" fontId="18" fillId="10" borderId="20" xfId="0" applyNumberFormat="1" applyFont="1" applyFill="1" applyBorder="1" applyAlignment="1">
      <alignment horizontal="center" vertical="center" wrapText="1"/>
    </xf>
    <xf numFmtId="4" fontId="18" fillId="3" borderId="14" xfId="0" applyNumberFormat="1" applyFont="1" applyFill="1" applyBorder="1" applyAlignment="1">
      <alignment horizontal="center" vertical="center" wrapText="1"/>
    </xf>
    <xf numFmtId="4" fontId="18" fillId="3" borderId="14" xfId="0" applyNumberFormat="1" applyFont="1" applyFill="1" applyBorder="1" applyAlignment="1">
      <alignment horizontal="left" vertical="center" wrapText="1"/>
    </xf>
    <xf numFmtId="0" fontId="26" fillId="11" borderId="14" xfId="0" applyFont="1" applyFill="1" applyBorder="1" applyAlignment="1">
      <alignment horizontal="left" vertical="center" wrapText="1"/>
    </xf>
    <xf numFmtId="0" fontId="26" fillId="5" borderId="19" xfId="0" applyFont="1" applyFill="1" applyBorder="1" applyAlignment="1">
      <alignment horizontal="center" vertical="center" wrapText="1"/>
    </xf>
    <xf numFmtId="0" fontId="26" fillId="5" borderId="20" xfId="0" applyFont="1" applyFill="1" applyBorder="1" applyAlignment="1">
      <alignment horizontal="center" vertical="center" wrapText="1"/>
    </xf>
    <xf numFmtId="0" fontId="10" fillId="0" borderId="0" xfId="0" applyFont="1" applyAlignment="1" applyProtection="1">
      <alignment horizontal="center"/>
    </xf>
    <xf numFmtId="4" fontId="10" fillId="0" borderId="0" xfId="0" applyNumberFormat="1" applyFont="1" applyAlignment="1" applyProtection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8" fillId="5" borderId="21" xfId="0" applyFont="1" applyFill="1" applyBorder="1" applyAlignment="1">
      <alignment horizontal="center" vertical="center" wrapText="1"/>
    </xf>
    <xf numFmtId="0" fontId="18" fillId="5" borderId="22" xfId="0" applyFont="1" applyFill="1" applyBorder="1" applyAlignment="1">
      <alignment horizontal="center" vertical="center" wrapText="1"/>
    </xf>
    <xf numFmtId="0" fontId="18" fillId="5" borderId="2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6" fillId="0" borderId="19" xfId="11" applyFont="1" applyFill="1" applyBorder="1" applyAlignment="1">
      <alignment horizontal="center" vertical="center"/>
    </xf>
    <xf numFmtId="0" fontId="16" fillId="0" borderId="20" xfId="11" applyFont="1" applyFill="1" applyBorder="1" applyAlignment="1">
      <alignment horizontal="center" vertical="center"/>
    </xf>
    <xf numFmtId="0" fontId="16" fillId="0" borderId="19" xfId="11" applyFont="1" applyFill="1" applyBorder="1" applyAlignment="1">
      <alignment horizontal="center" vertical="center" wrapText="1"/>
    </xf>
    <xf numFmtId="0" fontId="16" fillId="0" borderId="20" xfId="11" applyFont="1" applyFill="1" applyBorder="1" applyAlignment="1">
      <alignment horizontal="center" vertical="center" wrapText="1"/>
    </xf>
    <xf numFmtId="0" fontId="16" fillId="0" borderId="19" xfId="11" applyFont="1" applyFill="1" applyBorder="1" applyAlignment="1" applyProtection="1">
      <alignment horizontal="center" vertical="center" wrapText="1"/>
      <protection locked="0"/>
    </xf>
    <xf numFmtId="0" fontId="16" fillId="0" borderId="20" xfId="11" applyFont="1" applyFill="1" applyBorder="1" applyAlignment="1" applyProtection="1">
      <alignment horizontal="center" vertical="center" wrapText="1"/>
      <protection locked="0"/>
    </xf>
    <xf numFmtId="10" fontId="16" fillId="0" borderId="19" xfId="11" applyNumberFormat="1" applyFont="1" applyFill="1" applyBorder="1" applyAlignment="1">
      <alignment horizontal="center" vertical="center"/>
    </xf>
    <xf numFmtId="10" fontId="16" fillId="0" borderId="20" xfId="11" applyNumberFormat="1" applyFont="1" applyFill="1" applyBorder="1" applyAlignment="1">
      <alignment horizontal="center" vertical="center"/>
    </xf>
    <xf numFmtId="0" fontId="16" fillId="0" borderId="19" xfId="11" applyFont="1" applyFill="1" applyBorder="1" applyAlignment="1" applyProtection="1">
      <alignment horizontal="center" vertical="center"/>
      <protection locked="0"/>
    </xf>
    <xf numFmtId="0" fontId="16" fillId="0" borderId="20" xfId="11" applyFont="1" applyFill="1" applyBorder="1" applyAlignment="1" applyProtection="1">
      <alignment horizontal="center" vertical="center"/>
      <protection locked="0"/>
    </xf>
    <xf numFmtId="0" fontId="16" fillId="0" borderId="19" xfId="11" applyFont="1" applyFill="1" applyBorder="1" applyAlignment="1" applyProtection="1">
      <alignment horizontal="left" vertical="center"/>
      <protection locked="0"/>
    </xf>
    <xf numFmtId="0" fontId="16" fillId="0" borderId="20" xfId="11" applyFont="1" applyFill="1" applyBorder="1" applyAlignment="1" applyProtection="1">
      <alignment horizontal="left" vertical="center"/>
      <protection locked="0"/>
    </xf>
    <xf numFmtId="3" fontId="16" fillId="0" borderId="19" xfId="11" applyNumberFormat="1" applyFont="1" applyFill="1" applyBorder="1" applyAlignment="1">
      <alignment horizontal="left" vertical="center" wrapText="1"/>
    </xf>
    <xf numFmtId="3" fontId="16" fillId="0" borderId="20" xfId="11" applyNumberFormat="1" applyFont="1" applyFill="1" applyBorder="1" applyAlignment="1">
      <alignment horizontal="left" vertical="center" wrapText="1"/>
    </xf>
    <xf numFmtId="2" fontId="17" fillId="0" borderId="19" xfId="0" applyNumberFormat="1" applyFont="1" applyFill="1" applyBorder="1" applyAlignment="1">
      <alignment horizontal="left" vertical="center" wrapText="1"/>
    </xf>
    <xf numFmtId="2" fontId="17" fillId="0" borderId="20" xfId="0" applyNumberFormat="1" applyFont="1" applyFill="1" applyBorder="1" applyAlignment="1">
      <alignment horizontal="left" vertical="center" wrapText="1"/>
    </xf>
    <xf numFmtId="0" fontId="16" fillId="0" borderId="19" xfId="11" applyFont="1" applyFill="1" applyBorder="1" applyAlignment="1">
      <alignment horizontal="left" vertical="center"/>
    </xf>
    <xf numFmtId="0" fontId="16" fillId="0" borderId="20" xfId="11" applyFont="1" applyFill="1" applyBorder="1" applyAlignment="1">
      <alignment horizontal="left" vertical="center"/>
    </xf>
    <xf numFmtId="0" fontId="16" fillId="0" borderId="19" xfId="11" applyFont="1" applyFill="1" applyBorder="1" applyAlignment="1">
      <alignment horizontal="left" vertical="center" wrapText="1"/>
    </xf>
    <xf numFmtId="0" fontId="16" fillId="0" borderId="20" xfId="11" applyFont="1" applyFill="1" applyBorder="1" applyAlignment="1">
      <alignment horizontal="left" vertical="center" wrapText="1"/>
    </xf>
    <xf numFmtId="1" fontId="16" fillId="0" borderId="19" xfId="0" applyNumberFormat="1" applyFont="1" applyFill="1" applyBorder="1" applyAlignment="1">
      <alignment horizontal="center" vertical="center" wrapText="1"/>
    </xf>
    <xf numFmtId="1" fontId="16" fillId="0" borderId="20" xfId="0" applyNumberFormat="1" applyFont="1" applyFill="1" applyBorder="1" applyAlignment="1">
      <alignment horizontal="center" vertical="center" wrapText="1"/>
    </xf>
    <xf numFmtId="0" fontId="15" fillId="0" borderId="19" xfId="11" applyFont="1" applyFill="1" applyBorder="1" applyAlignment="1">
      <alignment horizontal="center" vertical="center" wrapText="1"/>
    </xf>
    <xf numFmtId="0" fontId="15" fillId="0" borderId="20" xfId="11" applyFont="1" applyFill="1" applyBorder="1" applyAlignment="1">
      <alignment horizontal="center" vertical="center" wrapText="1"/>
    </xf>
    <xf numFmtId="9" fontId="22" fillId="8" borderId="19" xfId="0" applyNumberFormat="1" applyFont="1" applyFill="1" applyBorder="1" applyAlignment="1">
      <alignment horizontal="center" vertical="center"/>
    </xf>
    <xf numFmtId="9" fontId="22" fillId="8" borderId="20" xfId="0" applyNumberFormat="1" applyFont="1" applyFill="1" applyBorder="1" applyAlignment="1">
      <alignment horizontal="center" vertical="center"/>
    </xf>
    <xf numFmtId="4" fontId="16" fillId="3" borderId="19" xfId="0" applyNumberFormat="1" applyFont="1" applyFill="1" applyBorder="1" applyAlignment="1">
      <alignment horizontal="center" vertical="center"/>
    </xf>
    <xf numFmtId="4" fontId="16" fillId="3" borderId="20" xfId="0" applyNumberFormat="1" applyFont="1" applyFill="1" applyBorder="1" applyAlignment="1">
      <alignment horizontal="center" vertical="center"/>
    </xf>
    <xf numFmtId="9" fontId="16" fillId="4" borderId="19" xfId="0" applyNumberFormat="1" applyFont="1" applyFill="1" applyBorder="1" applyAlignment="1">
      <alignment horizontal="center" vertical="center"/>
    </xf>
    <xf numFmtId="9" fontId="16" fillId="4" borderId="20" xfId="0" applyNumberFormat="1" applyFont="1" applyFill="1" applyBorder="1" applyAlignment="1">
      <alignment horizontal="center" vertical="center"/>
    </xf>
    <xf numFmtId="3" fontId="16" fillId="0" borderId="19" xfId="0" applyNumberFormat="1" applyFont="1" applyFill="1" applyBorder="1" applyAlignment="1">
      <alignment horizontal="center" vertical="center" wrapText="1"/>
    </xf>
    <xf numFmtId="3" fontId="16" fillId="0" borderId="20" xfId="0" applyNumberFormat="1" applyFont="1" applyFill="1" applyBorder="1" applyAlignment="1">
      <alignment horizontal="center" vertical="center" wrapText="1"/>
    </xf>
    <xf numFmtId="3" fontId="16" fillId="3" borderId="19" xfId="0" applyNumberFormat="1" applyFont="1" applyFill="1" applyBorder="1" applyAlignment="1">
      <alignment horizontal="center" vertical="center" wrapText="1"/>
    </xf>
    <xf numFmtId="3" fontId="16" fillId="3" borderId="20" xfId="0" applyNumberFormat="1" applyFont="1" applyFill="1" applyBorder="1" applyAlignment="1">
      <alignment horizontal="center" vertical="center" wrapText="1"/>
    </xf>
    <xf numFmtId="9" fontId="21" fillId="7" borderId="19" xfId="0" applyNumberFormat="1" applyFont="1" applyFill="1" applyBorder="1" applyAlignment="1">
      <alignment horizontal="center" vertical="center" wrapText="1"/>
    </xf>
    <xf numFmtId="9" fontId="21" fillId="7" borderId="20" xfId="0" applyNumberFormat="1" applyFont="1" applyFill="1" applyBorder="1" applyAlignment="1">
      <alignment horizontal="center" vertical="center" wrapText="1"/>
    </xf>
    <xf numFmtId="4" fontId="16" fillId="0" borderId="19" xfId="0" applyNumberFormat="1" applyFont="1" applyFill="1" applyBorder="1" applyAlignment="1">
      <alignment horizontal="center" vertical="center"/>
    </xf>
    <xf numFmtId="4" fontId="16" fillId="0" borderId="20" xfId="0" applyNumberFormat="1" applyFont="1" applyFill="1" applyBorder="1" applyAlignment="1">
      <alignment horizontal="center" vertical="center"/>
    </xf>
    <xf numFmtId="0" fontId="3" fillId="0" borderId="0" xfId="13" applyFont="1" applyAlignment="1">
      <alignment horizontal="center"/>
    </xf>
    <xf numFmtId="0" fontId="2" fillId="2" borderId="4" xfId="13" applyFont="1" applyFill="1" applyBorder="1" applyAlignment="1">
      <alignment horizontal="center" vertical="center"/>
    </xf>
    <xf numFmtId="0" fontId="2" fillId="2" borderId="5" xfId="13" applyFont="1" applyFill="1" applyBorder="1" applyAlignment="1">
      <alignment horizontal="center" vertical="center"/>
    </xf>
    <xf numFmtId="0" fontId="2" fillId="2" borderId="8" xfId="13" applyFont="1" applyFill="1" applyBorder="1" applyAlignment="1">
      <alignment horizontal="center" vertical="center"/>
    </xf>
    <xf numFmtId="0" fontId="4" fillId="0" borderId="4" xfId="13" applyFont="1" applyBorder="1" applyAlignment="1">
      <alignment horizontal="center" vertical="center" wrapText="1"/>
    </xf>
    <xf numFmtId="0" fontId="4" fillId="0" borderId="5" xfId="13" applyFont="1" applyBorder="1" applyAlignment="1">
      <alignment horizontal="center" vertical="center" wrapText="1"/>
    </xf>
    <xf numFmtId="0" fontId="4" fillId="0" borderId="8" xfId="13" applyFont="1" applyBorder="1" applyAlignment="1">
      <alignment horizontal="center" vertical="center" wrapText="1"/>
    </xf>
    <xf numFmtId="0" fontId="2" fillId="0" borderId="4" xfId="13" applyFont="1" applyBorder="1" applyAlignment="1">
      <alignment horizontal="center" wrapText="1"/>
    </xf>
    <xf numFmtId="0" fontId="2" fillId="0" borderId="8" xfId="13" applyFont="1" applyBorder="1" applyAlignment="1">
      <alignment horizontal="center" wrapText="1"/>
    </xf>
    <xf numFmtId="0" fontId="2" fillId="3" borderId="4" xfId="13" applyFont="1" applyFill="1" applyBorder="1" applyAlignment="1">
      <alignment horizontal="center" vertical="center"/>
    </xf>
    <xf numFmtId="0" fontId="2" fillId="3" borderId="5" xfId="13" applyFont="1" applyFill="1" applyBorder="1" applyAlignment="1">
      <alignment horizontal="center" vertical="center"/>
    </xf>
    <xf numFmtId="0" fontId="2" fillId="3" borderId="8" xfId="13" applyFont="1" applyFill="1" applyBorder="1" applyAlignment="1">
      <alignment horizontal="center" vertical="center"/>
    </xf>
    <xf numFmtId="0" fontId="2" fillId="0" borderId="4" xfId="13" applyFont="1" applyBorder="1" applyAlignment="1">
      <alignment horizontal="center"/>
    </xf>
    <xf numFmtId="0" fontId="2" fillId="0" borderId="8" xfId="13" applyFont="1" applyBorder="1" applyAlignment="1">
      <alignment horizontal="center"/>
    </xf>
    <xf numFmtId="0" fontId="2" fillId="0" borderId="4" xfId="13" applyFont="1" applyBorder="1" applyAlignment="1">
      <alignment horizontal="center" vertical="center"/>
    </xf>
    <xf numFmtId="0" fontId="2" fillId="0" borderId="8" xfId="13" applyFont="1" applyBorder="1" applyAlignment="1">
      <alignment horizontal="center" vertical="center"/>
    </xf>
    <xf numFmtId="0" fontId="2" fillId="2" borderId="3" xfId="13" applyFont="1" applyFill="1" applyBorder="1" applyAlignment="1">
      <alignment horizontal="center" vertical="center" wrapText="1"/>
    </xf>
    <xf numFmtId="0" fontId="2" fillId="2" borderId="7" xfId="13" applyFont="1" applyFill="1" applyBorder="1" applyAlignment="1">
      <alignment horizontal="center" vertical="center" wrapText="1"/>
    </xf>
    <xf numFmtId="0" fontId="2" fillId="2" borderId="11" xfId="13" applyFont="1" applyFill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16" xfId="13" applyFont="1" applyBorder="1" applyAlignment="1">
      <alignment horizontal="center" vertical="center" wrapText="1"/>
    </xf>
    <xf numFmtId="0" fontId="2" fillId="0" borderId="17" xfId="13" applyFont="1" applyBorder="1" applyAlignment="1">
      <alignment horizontal="center" vertical="center" wrapText="1"/>
    </xf>
    <xf numFmtId="0" fontId="2" fillId="0" borderId="1" xfId="13" applyFont="1" applyBorder="1" applyAlignment="1">
      <alignment horizontal="center" vertical="center" wrapText="1"/>
    </xf>
    <xf numFmtId="0" fontId="2" fillId="0" borderId="2" xfId="13" applyFont="1" applyBorder="1" applyAlignment="1">
      <alignment horizontal="center" vertical="center" wrapText="1"/>
    </xf>
    <xf numFmtId="0" fontId="2" fillId="0" borderId="3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0" xfId="13" applyFont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9" xfId="13" applyFont="1" applyBorder="1" applyAlignment="1">
      <alignment horizontal="center" vertical="center" wrapText="1"/>
    </xf>
    <xf numFmtId="0" fontId="2" fillId="0" borderId="10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2" borderId="1" xfId="13" applyFont="1" applyFill="1" applyBorder="1" applyAlignment="1">
      <alignment horizontal="center" vertical="center" wrapText="1"/>
    </xf>
    <xf numFmtId="0" fontId="2" fillId="2" borderId="2" xfId="13" applyFont="1" applyFill="1" applyBorder="1" applyAlignment="1">
      <alignment horizontal="center" vertical="center" wrapText="1"/>
    </xf>
    <xf numFmtId="0" fontId="2" fillId="2" borderId="6" xfId="13" applyFont="1" applyFill="1" applyBorder="1" applyAlignment="1">
      <alignment horizontal="center" vertical="center" wrapText="1"/>
    </xf>
    <xf numFmtId="0" fontId="2" fillId="2" borderId="0" xfId="13" applyFont="1" applyFill="1" applyAlignment="1">
      <alignment horizontal="center" vertical="center" wrapText="1"/>
    </xf>
    <xf numFmtId="0" fontId="2" fillId="2" borderId="9" xfId="13" applyFont="1" applyFill="1" applyBorder="1" applyAlignment="1">
      <alignment horizontal="center" vertical="center" wrapText="1"/>
    </xf>
    <xf numFmtId="0" fontId="2" fillId="2" borderId="10" xfId="13" applyFont="1" applyFill="1" applyBorder="1" applyAlignment="1">
      <alignment horizontal="center" vertical="center" wrapText="1"/>
    </xf>
  </cellXfs>
  <cellStyles count="17">
    <cellStyle name="KPT04_Main" xfId="4" xr:uid="{00000000-0005-0000-0000-000031000000}"/>
    <cellStyle name="Millares" xfId="1" builtinId="3"/>
    <cellStyle name="Millares [0] 2" xfId="5" xr:uid="{00000000-0005-0000-0000-000032000000}"/>
    <cellStyle name="Millares 2" xfId="6" xr:uid="{00000000-0005-0000-0000-000033000000}"/>
    <cellStyle name="Moneda [0]" xfId="3" builtinId="7"/>
    <cellStyle name="Moneda [0] 2" xfId="7" xr:uid="{00000000-0005-0000-0000-000034000000}"/>
    <cellStyle name="Normal" xfId="0" builtinId="0"/>
    <cellStyle name="Normal 2" xfId="8" xr:uid="{00000000-0005-0000-0000-000035000000}"/>
    <cellStyle name="Normal 2 2" xfId="9" xr:uid="{00000000-0005-0000-0000-000036000000}"/>
    <cellStyle name="Normal 2 2 2" xfId="10" xr:uid="{00000000-0005-0000-0000-000037000000}"/>
    <cellStyle name="Normal 3" xfId="11" xr:uid="{00000000-0005-0000-0000-000038000000}"/>
    <cellStyle name="Normal 3 2" xfId="12" xr:uid="{00000000-0005-0000-0000-000039000000}"/>
    <cellStyle name="Normal 4" xfId="13" xr:uid="{00000000-0005-0000-0000-00003A000000}"/>
    <cellStyle name="Normal 4 2" xfId="14" xr:uid="{00000000-0005-0000-0000-00003B000000}"/>
    <cellStyle name="Normal 4 2 3" xfId="15" xr:uid="{00000000-0005-0000-0000-00003C000000}"/>
    <cellStyle name="PDD" xfId="16" xr:uid="{00000000-0005-0000-0000-00003D000000}"/>
    <cellStyle name="Porcentaje" xfId="2" builtinId="5"/>
  </cellStyles>
  <dxfs count="0"/>
  <tableStyles count="0" defaultTableStyle="TableStyleMedium2" defaultPivotStyle="PivotStyleLight16"/>
  <colors>
    <mruColors>
      <color rgb="FFFFFF99"/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861060</xdr:colOff>
      <xdr:row>1</xdr:row>
      <xdr:rowOff>38100</xdr:rowOff>
    </xdr:from>
    <xdr:to>
      <xdr:col>1</xdr:col>
      <xdr:colOff>2545080</xdr:colOff>
      <xdr:row>5</xdr:row>
      <xdr:rowOff>198120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84" t="25999" r="61250" b="62067"/>
        <a:stretch>
          <a:fillRect/>
        </a:stretch>
      </xdr:blipFill>
      <xdr:spPr>
        <a:xfrm>
          <a:off x="1623060" y="238125"/>
          <a:ext cx="1684020" cy="1112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1150620</xdr:colOff>
      <xdr:row>0</xdr:row>
      <xdr:rowOff>144780</xdr:rowOff>
    </xdr:from>
    <xdr:to>
      <xdr:col>8</xdr:col>
      <xdr:colOff>411480</xdr:colOff>
      <xdr:row>6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9870" y="144780"/>
          <a:ext cx="1832610" cy="128397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ocuments/INDER%202025/7.PLAN%20DE%20ACCION%202025/PLAN%20DE%20ACCION%202025%20FINAL%20MODIF/Plan%20de%20accion%20inder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ACCION 2025 INDER"/>
      <sheetName val="MATRIZ PLAN INDICATIVO"/>
      <sheetName val="PPTO APROBADO 2025"/>
      <sheetName val="PROYECTOS 2025 FINAL"/>
      <sheetName val="PLAN ACCION 2025 INDER (2)"/>
    </sheetNames>
    <sheetDataSet>
      <sheetData sheetId="0"/>
      <sheetData sheetId="1"/>
      <sheetData sheetId="2"/>
      <sheetData sheetId="3"/>
      <sheetData sheetId="4">
        <row r="19">
          <cell r="AN19">
            <v>9486604643.4599991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K44"/>
  <sheetViews>
    <sheetView topLeftCell="A13" zoomScale="70" zoomScaleNormal="70" workbookViewId="0">
      <selection activeCell="AO18" sqref="AO18"/>
    </sheetView>
  </sheetViews>
  <sheetFormatPr baseColWidth="10" defaultColWidth="13" defaultRowHeight="12"/>
  <cols>
    <col min="1" max="1" width="14" style="126" customWidth="1"/>
    <col min="2" max="2" width="11.44140625" style="126" customWidth="1"/>
    <col min="3" max="3" width="12.109375" style="127" customWidth="1"/>
    <col min="4" max="4" width="12.5546875" style="128" hidden="1" customWidth="1"/>
    <col min="5" max="5" width="33.5546875" style="128" hidden="1" customWidth="1"/>
    <col min="6" max="6" width="9.5546875" style="127" hidden="1" customWidth="1"/>
    <col min="7" max="7" width="8.44140625" style="127" hidden="1" customWidth="1"/>
    <col min="8" max="8" width="11" style="127" hidden="1" customWidth="1"/>
    <col min="9" max="9" width="28.6640625" style="127" hidden="1" customWidth="1"/>
    <col min="10" max="10" width="12.109375" style="127" hidden="1" customWidth="1"/>
    <col min="11" max="11" width="10.109375" style="127" hidden="1" customWidth="1"/>
    <col min="12" max="12" width="10.44140625" style="127" hidden="1" customWidth="1"/>
    <col min="13" max="13" width="13.5546875" style="127" hidden="1" customWidth="1"/>
    <col min="14" max="14" width="27.33203125" style="127" hidden="1" customWidth="1"/>
    <col min="15" max="15" width="13" style="127" hidden="1" customWidth="1"/>
    <col min="16" max="16" width="11.88671875" style="128" hidden="1" customWidth="1"/>
    <col min="17" max="17" width="51.109375" style="128" customWidth="1"/>
    <col min="18" max="18" width="13" style="126" hidden="1" customWidth="1"/>
    <col min="19" max="19" width="14.5546875" style="126" hidden="1" customWidth="1"/>
    <col min="20" max="20" width="12.88671875" style="127" hidden="1" customWidth="1"/>
    <col min="21" max="21" width="40.109375" style="127" customWidth="1"/>
    <col min="22" max="22" width="10.5546875" style="126" customWidth="1"/>
    <col min="23" max="23" width="11.109375" style="126" customWidth="1"/>
    <col min="24" max="24" width="12.88671875" style="126" customWidth="1"/>
    <col min="25" max="25" width="12.109375" style="126" customWidth="1"/>
    <col min="26" max="26" width="14.44140625" style="126" customWidth="1"/>
    <col min="27" max="27" width="16.44140625" style="126" customWidth="1"/>
    <col min="28" max="28" width="61.6640625" style="126" customWidth="1"/>
    <col min="29" max="29" width="18.88671875" style="129" customWidth="1"/>
    <col min="30" max="34" width="13.33203125" style="129" customWidth="1"/>
    <col min="35" max="35" width="16.6640625" style="129" customWidth="1"/>
    <col min="36" max="36" width="16.33203125" style="126" customWidth="1"/>
    <col min="37" max="40" width="13.33203125" style="126" customWidth="1"/>
    <col min="41" max="41" width="44.88671875" style="127" customWidth="1"/>
    <col min="42" max="42" width="16.109375" style="130" customWidth="1"/>
    <col min="43" max="43" width="12.5546875" style="128" customWidth="1"/>
    <col min="44" max="44" width="21.6640625" style="127" customWidth="1"/>
    <col min="45" max="45" width="11.88671875" style="126" customWidth="1"/>
    <col min="46" max="46" width="10.33203125" style="126" customWidth="1"/>
    <col min="47" max="48" width="27.109375" style="131" customWidth="1"/>
    <col min="49" max="49" width="32.109375" style="132" customWidth="1"/>
    <col min="50" max="50" width="43" style="127" customWidth="1"/>
    <col min="51" max="51" width="13" style="128" customWidth="1"/>
    <col min="52" max="62" width="13" style="126" customWidth="1"/>
    <col min="63" max="63" width="13" style="127" customWidth="1"/>
    <col min="64" max="16384" width="13" style="128"/>
  </cols>
  <sheetData>
    <row r="1" spans="1:63" ht="13.2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</row>
    <row r="2" spans="1:63" ht="15.6">
      <c r="A2" s="42"/>
      <c r="B2" s="42"/>
      <c r="C2" s="239" t="s">
        <v>0</v>
      </c>
      <c r="D2" s="239"/>
      <c r="E2" s="239"/>
      <c r="F2" s="239"/>
      <c r="G2" s="239"/>
      <c r="H2" s="239"/>
      <c r="I2" s="239"/>
      <c r="J2" s="42"/>
      <c r="K2" s="42"/>
      <c r="L2" s="42"/>
      <c r="M2" s="42"/>
      <c r="N2" s="42"/>
      <c r="O2" s="42"/>
      <c r="P2" s="42"/>
      <c r="U2" s="42"/>
      <c r="V2" s="42"/>
      <c r="W2" s="239" t="s">
        <v>0</v>
      </c>
      <c r="X2" s="239"/>
      <c r="Y2" s="239"/>
      <c r="Z2" s="239"/>
      <c r="AA2" s="239"/>
      <c r="AB2" s="239"/>
      <c r="AC2" s="239"/>
      <c r="AD2" s="239"/>
      <c r="AE2" s="239"/>
      <c r="AF2" s="42"/>
      <c r="AG2" s="42"/>
      <c r="AH2" s="42"/>
      <c r="AI2" s="42"/>
      <c r="AJ2" s="42"/>
      <c r="AK2" s="42"/>
      <c r="AL2" s="42"/>
    </row>
    <row r="3" spans="1:63" ht="15.6">
      <c r="A3" s="42"/>
      <c r="B3" s="42"/>
      <c r="C3" s="239" t="s">
        <v>1</v>
      </c>
      <c r="D3" s="239"/>
      <c r="E3" s="239"/>
      <c r="F3" s="239"/>
      <c r="G3" s="239"/>
      <c r="H3" s="239"/>
      <c r="I3" s="239"/>
      <c r="J3" s="42"/>
      <c r="K3" s="42"/>
      <c r="L3" s="42"/>
      <c r="M3" s="42"/>
      <c r="N3" s="42"/>
      <c r="O3" s="42"/>
      <c r="P3" s="42"/>
      <c r="U3" s="42"/>
      <c r="V3" s="42"/>
      <c r="W3" s="239" t="s">
        <v>1</v>
      </c>
      <c r="X3" s="239"/>
      <c r="Y3" s="239"/>
      <c r="Z3" s="239"/>
      <c r="AA3" s="239"/>
      <c r="AB3" s="239"/>
      <c r="AC3" s="239"/>
      <c r="AD3" s="239"/>
      <c r="AE3" s="239"/>
      <c r="AF3" s="42"/>
      <c r="AG3" s="42"/>
      <c r="AH3" s="42"/>
      <c r="AI3" s="42"/>
      <c r="AJ3" s="42"/>
      <c r="AK3" s="42"/>
      <c r="AL3" s="42"/>
    </row>
    <row r="4" spans="1:63" ht="15.6">
      <c r="A4" s="42"/>
      <c r="B4" s="42"/>
      <c r="C4" s="240" t="s">
        <v>2</v>
      </c>
      <c r="D4" s="240"/>
      <c r="E4" s="240"/>
      <c r="F4" s="240"/>
      <c r="G4" s="240"/>
      <c r="H4" s="240"/>
      <c r="I4" s="240"/>
      <c r="J4" s="42"/>
      <c r="K4" s="42"/>
      <c r="L4" s="42"/>
      <c r="M4" s="42"/>
      <c r="N4" s="42"/>
      <c r="O4" s="42"/>
      <c r="P4" s="42"/>
      <c r="U4" s="42"/>
      <c r="V4" s="42"/>
      <c r="W4" s="240" t="s">
        <v>2</v>
      </c>
      <c r="X4" s="240"/>
      <c r="Y4" s="240"/>
      <c r="Z4" s="240"/>
      <c r="AA4" s="240"/>
      <c r="AB4" s="240"/>
      <c r="AC4" s="240"/>
      <c r="AD4" s="240"/>
      <c r="AE4" s="240"/>
      <c r="AF4" s="42"/>
      <c r="AG4" s="42"/>
      <c r="AH4" s="42"/>
      <c r="AI4" s="42"/>
      <c r="AJ4" s="42"/>
      <c r="AK4" s="42"/>
      <c r="AL4" s="42"/>
    </row>
    <row r="5" spans="1:63" ht="21">
      <c r="A5" s="42"/>
      <c r="B5" s="42"/>
      <c r="C5" s="241" t="s">
        <v>3</v>
      </c>
      <c r="D5" s="241"/>
      <c r="E5" s="241"/>
      <c r="F5" s="241"/>
      <c r="G5" s="241"/>
      <c r="H5" s="241"/>
      <c r="I5" s="241"/>
      <c r="J5" s="42"/>
      <c r="K5" s="42"/>
      <c r="L5" s="42"/>
      <c r="M5" s="42"/>
      <c r="N5" s="42"/>
      <c r="O5" s="42"/>
      <c r="P5" s="42"/>
      <c r="U5" s="42"/>
      <c r="V5" s="42"/>
      <c r="W5" s="241" t="s">
        <v>3</v>
      </c>
      <c r="X5" s="241"/>
      <c r="Y5" s="241"/>
      <c r="Z5" s="241"/>
      <c r="AA5" s="241"/>
      <c r="AB5" s="241"/>
      <c r="AC5" s="241"/>
      <c r="AD5" s="241"/>
      <c r="AE5" s="241"/>
      <c r="AF5" s="42"/>
      <c r="AG5" s="42"/>
      <c r="AH5" s="42"/>
      <c r="AI5" s="42"/>
      <c r="AJ5" s="42"/>
      <c r="AK5" s="42"/>
      <c r="AL5" s="42"/>
    </row>
    <row r="6" spans="1:63" ht="15.6">
      <c r="A6" s="42"/>
      <c r="B6" s="42"/>
      <c r="C6" s="57"/>
      <c r="D6" s="57"/>
      <c r="E6" s="57"/>
      <c r="F6" s="57"/>
      <c r="G6" s="57"/>
      <c r="H6" s="57"/>
      <c r="I6" s="57"/>
      <c r="J6" s="42"/>
      <c r="K6" s="42"/>
      <c r="L6" s="42"/>
      <c r="M6" s="42"/>
      <c r="N6" s="42"/>
      <c r="O6" s="42"/>
      <c r="P6" s="42"/>
      <c r="U6" s="42"/>
      <c r="V6" s="42"/>
      <c r="W6" s="57"/>
      <c r="X6" s="57"/>
      <c r="Y6" s="57"/>
      <c r="Z6" s="57"/>
      <c r="AA6" s="57"/>
      <c r="AB6" s="57"/>
      <c r="AC6" s="57"/>
      <c r="AD6" s="57"/>
      <c r="AE6" s="57"/>
      <c r="AF6" s="42"/>
      <c r="AG6" s="42"/>
      <c r="AH6" s="42"/>
      <c r="AI6" s="42"/>
      <c r="AJ6" s="42"/>
      <c r="AK6" s="42"/>
      <c r="AL6" s="42"/>
    </row>
    <row r="7" spans="1:63" ht="15.6">
      <c r="A7" s="42"/>
      <c r="B7" s="42"/>
      <c r="C7" s="57"/>
      <c r="D7" s="57"/>
      <c r="E7" s="57"/>
      <c r="F7" s="57"/>
      <c r="G7" s="57"/>
      <c r="H7" s="57"/>
      <c r="I7" s="57"/>
      <c r="J7" s="42"/>
      <c r="K7" s="42"/>
      <c r="L7" s="42"/>
      <c r="M7" s="42"/>
      <c r="N7" s="42"/>
      <c r="O7" s="42"/>
      <c r="P7" s="42"/>
      <c r="U7" s="42"/>
      <c r="V7" s="42"/>
      <c r="W7" s="57"/>
      <c r="X7" s="57"/>
      <c r="Y7" s="57"/>
      <c r="Z7" s="57"/>
      <c r="AA7" s="57"/>
      <c r="AB7" s="57"/>
      <c r="AC7" s="57"/>
      <c r="AD7" s="57"/>
      <c r="AE7" s="57"/>
      <c r="AF7" s="42"/>
      <c r="AG7" s="42"/>
      <c r="AH7" s="42"/>
      <c r="AI7" s="42"/>
      <c r="AJ7" s="42"/>
      <c r="AK7" s="42"/>
      <c r="AL7" s="42"/>
    </row>
    <row r="8" spans="1:63" ht="15.6">
      <c r="A8" s="42"/>
      <c r="B8" s="42"/>
      <c r="C8" s="242" t="s">
        <v>4</v>
      </c>
      <c r="D8" s="242"/>
      <c r="E8" s="242"/>
      <c r="F8" s="242"/>
      <c r="G8" s="242"/>
      <c r="H8" s="242"/>
      <c r="I8" s="242"/>
      <c r="J8" s="242"/>
      <c r="K8" s="242"/>
      <c r="L8" s="242"/>
      <c r="M8" s="242"/>
      <c r="N8" s="242"/>
      <c r="O8" s="242"/>
      <c r="P8" s="242"/>
      <c r="U8" s="42"/>
      <c r="V8" s="42"/>
      <c r="W8" s="242" t="s">
        <v>5</v>
      </c>
      <c r="X8" s="242"/>
      <c r="Y8" s="242"/>
      <c r="Z8" s="242"/>
      <c r="AA8" s="242"/>
      <c r="AB8" s="242"/>
      <c r="AC8" s="242"/>
      <c r="AD8" s="242"/>
      <c r="AE8" s="242"/>
      <c r="AF8" s="242"/>
      <c r="AG8" s="242"/>
      <c r="AH8" s="242"/>
      <c r="AI8" s="242"/>
      <c r="AJ8" s="242"/>
      <c r="AK8" s="242"/>
      <c r="AL8" s="242"/>
    </row>
    <row r="9" spans="1:63" ht="15.6">
      <c r="A9" s="42"/>
      <c r="B9" s="42"/>
      <c r="C9" s="62"/>
      <c r="D9" s="62"/>
      <c r="E9" s="62"/>
      <c r="F9" s="62"/>
      <c r="G9" s="133"/>
      <c r="H9" s="133"/>
      <c r="I9" s="133"/>
      <c r="J9" s="133"/>
      <c r="K9" s="133"/>
      <c r="L9" s="133"/>
      <c r="M9" s="133"/>
      <c r="N9" s="133"/>
      <c r="O9" s="133"/>
      <c r="P9" s="133"/>
      <c r="U9" s="42"/>
      <c r="V9" s="42"/>
      <c r="W9" s="62"/>
      <c r="X9" s="62"/>
      <c r="Y9" s="62"/>
      <c r="Z9" s="62"/>
      <c r="AA9" s="62"/>
      <c r="AB9" s="62"/>
      <c r="AC9" s="133"/>
      <c r="AD9" s="133"/>
      <c r="AE9" s="133"/>
      <c r="AF9" s="133"/>
      <c r="AG9" s="133"/>
      <c r="AH9" s="133"/>
      <c r="AI9" s="133"/>
      <c r="AJ9" s="133"/>
      <c r="AK9" s="133"/>
      <c r="AL9" s="133"/>
    </row>
    <row r="10" spans="1:63" ht="15.6">
      <c r="A10" s="42"/>
      <c r="B10" s="42"/>
      <c r="C10" s="242" t="s">
        <v>6</v>
      </c>
      <c r="D10" s="242"/>
      <c r="E10" s="242"/>
      <c r="F10" s="242"/>
      <c r="G10" s="242"/>
      <c r="H10" s="242"/>
      <c r="I10" s="242"/>
      <c r="J10" s="242"/>
      <c r="K10" s="242"/>
      <c r="L10" s="242"/>
      <c r="M10" s="242"/>
      <c r="N10" s="242"/>
      <c r="O10" s="242"/>
      <c r="P10" s="242"/>
      <c r="U10" s="42"/>
      <c r="V10" s="42"/>
      <c r="W10" s="242" t="s">
        <v>7</v>
      </c>
      <c r="X10" s="242"/>
      <c r="Y10" s="242"/>
      <c r="Z10" s="242"/>
      <c r="AA10" s="242"/>
      <c r="AB10" s="242"/>
      <c r="AC10" s="242"/>
      <c r="AD10" s="242"/>
      <c r="AE10" s="242"/>
      <c r="AF10" s="242"/>
      <c r="AG10" s="242"/>
      <c r="AH10" s="242"/>
      <c r="AI10" s="242"/>
      <c r="AJ10" s="242"/>
      <c r="AK10" s="242"/>
      <c r="AL10" s="242"/>
    </row>
    <row r="11" spans="1:63" ht="15.6">
      <c r="A11" s="42"/>
      <c r="B11" s="42"/>
      <c r="C11" s="62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U11" s="42"/>
      <c r="V11" s="42"/>
      <c r="W11" s="62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</row>
    <row r="12" spans="1:63" ht="15.6">
      <c r="A12" s="42"/>
      <c r="B12" s="42"/>
      <c r="C12" s="62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U12" s="42"/>
      <c r="V12" s="42"/>
      <c r="W12" s="62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</row>
    <row r="14" spans="1:63" ht="12.75" customHeight="1"/>
    <row r="15" spans="1:63">
      <c r="C15" s="130"/>
      <c r="AU15" s="126"/>
      <c r="AV15" s="126"/>
      <c r="AW15" s="221"/>
    </row>
    <row r="16" spans="1:63">
      <c r="A16" s="244" t="s">
        <v>8</v>
      </c>
      <c r="B16" s="245" t="s">
        <v>9</v>
      </c>
      <c r="C16" s="245" t="s">
        <v>10</v>
      </c>
      <c r="D16" s="245" t="s">
        <v>11</v>
      </c>
      <c r="E16" s="245" t="s">
        <v>12</v>
      </c>
      <c r="F16" s="245" t="s">
        <v>13</v>
      </c>
      <c r="G16" s="245" t="s">
        <v>14</v>
      </c>
      <c r="H16" s="245" t="s">
        <v>15</v>
      </c>
      <c r="I16" s="245" t="s">
        <v>16</v>
      </c>
      <c r="J16" s="245" t="s">
        <v>17</v>
      </c>
      <c r="K16" s="245" t="s">
        <v>18</v>
      </c>
      <c r="L16" s="245" t="s">
        <v>19</v>
      </c>
      <c r="M16" s="245" t="s">
        <v>20</v>
      </c>
      <c r="N16" s="245" t="s">
        <v>21</v>
      </c>
      <c r="O16" s="245" t="s">
        <v>22</v>
      </c>
      <c r="P16" s="245" t="s">
        <v>23</v>
      </c>
      <c r="Q16" s="245" t="s">
        <v>24</v>
      </c>
      <c r="R16" s="243" t="s">
        <v>25</v>
      </c>
      <c r="S16" s="243" t="s">
        <v>26</v>
      </c>
      <c r="T16" s="243" t="s">
        <v>27</v>
      </c>
      <c r="U16" s="243" t="s">
        <v>28</v>
      </c>
      <c r="V16" s="243" t="s">
        <v>17</v>
      </c>
      <c r="W16" s="243" t="s">
        <v>29</v>
      </c>
      <c r="X16" s="243" t="s">
        <v>30</v>
      </c>
      <c r="Y16" s="252" t="s">
        <v>31</v>
      </c>
      <c r="Z16" s="259" t="s">
        <v>32</v>
      </c>
      <c r="AA16" s="174"/>
      <c r="AB16" s="243" t="s">
        <v>33</v>
      </c>
      <c r="AC16" s="243" t="s">
        <v>34</v>
      </c>
      <c r="AD16" s="243"/>
      <c r="AE16" s="243"/>
      <c r="AF16" s="243"/>
      <c r="AG16" s="243"/>
      <c r="AH16" s="243"/>
      <c r="AI16" s="243"/>
      <c r="AJ16" s="243"/>
      <c r="AK16" s="243"/>
      <c r="AL16" s="243"/>
      <c r="AM16" s="243"/>
      <c r="AN16" s="243"/>
      <c r="AO16" s="243" t="s">
        <v>35</v>
      </c>
      <c r="AP16" s="267" t="s">
        <v>36</v>
      </c>
      <c r="AQ16" s="243" t="s">
        <v>37</v>
      </c>
      <c r="AR16" s="243" t="s">
        <v>38</v>
      </c>
      <c r="AS16" s="243" t="s">
        <v>39</v>
      </c>
      <c r="AT16" s="243" t="s">
        <v>40</v>
      </c>
      <c r="AU16" s="243" t="s">
        <v>41</v>
      </c>
      <c r="AV16" s="268" t="s">
        <v>42</v>
      </c>
      <c r="AW16" s="222"/>
      <c r="AX16" s="243" t="s">
        <v>43</v>
      </c>
      <c r="AY16" s="243" t="s">
        <v>44</v>
      </c>
      <c r="AZ16" s="243"/>
      <c r="BA16" s="243"/>
      <c r="BB16" s="243"/>
      <c r="BC16" s="243"/>
      <c r="BD16" s="243"/>
      <c r="BE16" s="243"/>
      <c r="BF16" s="243"/>
      <c r="BG16" s="243"/>
      <c r="BH16" s="243"/>
      <c r="BI16" s="243"/>
      <c r="BJ16" s="243"/>
      <c r="BK16" s="252" t="s">
        <v>45</v>
      </c>
    </row>
    <row r="17" spans="1:63" ht="66" customHeight="1">
      <c r="A17" s="244"/>
      <c r="B17" s="245"/>
      <c r="C17" s="245"/>
      <c r="D17" s="245"/>
      <c r="E17" s="245"/>
      <c r="F17" s="245"/>
      <c r="G17" s="245"/>
      <c r="H17" s="245"/>
      <c r="I17" s="245"/>
      <c r="J17" s="245"/>
      <c r="K17" s="245"/>
      <c r="L17" s="245"/>
      <c r="M17" s="245"/>
      <c r="N17" s="245"/>
      <c r="O17" s="245"/>
      <c r="P17" s="245"/>
      <c r="Q17" s="245"/>
      <c r="R17" s="243"/>
      <c r="S17" s="243"/>
      <c r="T17" s="243"/>
      <c r="U17" s="243"/>
      <c r="V17" s="243"/>
      <c r="W17" s="243"/>
      <c r="X17" s="243"/>
      <c r="Y17" s="252"/>
      <c r="Z17" s="259"/>
      <c r="AA17" s="174" t="s">
        <v>46</v>
      </c>
      <c r="AB17" s="243"/>
      <c r="AC17" s="175" t="s">
        <v>47</v>
      </c>
      <c r="AD17" s="175" t="s">
        <v>48</v>
      </c>
      <c r="AE17" s="175" t="s">
        <v>49</v>
      </c>
      <c r="AF17" s="175" t="s">
        <v>50</v>
      </c>
      <c r="AG17" s="175" t="s">
        <v>51</v>
      </c>
      <c r="AH17" s="175" t="s">
        <v>52</v>
      </c>
      <c r="AI17" s="175" t="s">
        <v>53</v>
      </c>
      <c r="AJ17" s="194" t="s">
        <v>54</v>
      </c>
      <c r="AK17" s="194" t="s">
        <v>55</v>
      </c>
      <c r="AL17" s="194" t="s">
        <v>56</v>
      </c>
      <c r="AM17" s="194" t="s">
        <v>57</v>
      </c>
      <c r="AN17" s="194" t="s">
        <v>58</v>
      </c>
      <c r="AO17" s="243"/>
      <c r="AP17" s="267"/>
      <c r="AQ17" s="243"/>
      <c r="AR17" s="243"/>
      <c r="AS17" s="243"/>
      <c r="AT17" s="243"/>
      <c r="AU17" s="243"/>
      <c r="AV17" s="269"/>
      <c r="AW17" s="223" t="s">
        <v>59</v>
      </c>
      <c r="AX17" s="243"/>
      <c r="AY17" s="167" t="s">
        <v>60</v>
      </c>
      <c r="AZ17" s="167" t="s">
        <v>61</v>
      </c>
      <c r="BA17" s="167" t="s">
        <v>62</v>
      </c>
      <c r="BB17" s="167" t="s">
        <v>63</v>
      </c>
      <c r="BC17" s="167" t="s">
        <v>62</v>
      </c>
      <c r="BD17" s="167" t="s">
        <v>64</v>
      </c>
      <c r="BE17" s="167" t="s">
        <v>64</v>
      </c>
      <c r="BF17" s="167" t="s">
        <v>63</v>
      </c>
      <c r="BG17" s="167" t="s">
        <v>65</v>
      </c>
      <c r="BH17" s="167" t="s">
        <v>66</v>
      </c>
      <c r="BI17" s="167" t="s">
        <v>67</v>
      </c>
      <c r="BJ17" s="167" t="s">
        <v>68</v>
      </c>
      <c r="BK17" s="252"/>
    </row>
    <row r="18" spans="1:63" s="123" customFormat="1" ht="60">
      <c r="A18" s="134">
        <v>122</v>
      </c>
      <c r="B18" s="135" t="s">
        <v>69</v>
      </c>
      <c r="C18" s="136" t="s">
        <v>70</v>
      </c>
      <c r="D18" s="137" t="s">
        <v>71</v>
      </c>
      <c r="E18" s="138" t="s">
        <v>72</v>
      </c>
      <c r="F18" s="139">
        <v>2.75E-2</v>
      </c>
      <c r="G18" s="140">
        <v>2023</v>
      </c>
      <c r="H18" s="141" t="s">
        <v>73</v>
      </c>
      <c r="I18" s="158" t="s">
        <v>74</v>
      </c>
      <c r="J18" s="141" t="s">
        <v>75</v>
      </c>
      <c r="K18" s="140">
        <v>43</v>
      </c>
      <c r="L18" s="136" t="s">
        <v>76</v>
      </c>
      <c r="M18" s="135" t="s">
        <v>77</v>
      </c>
      <c r="N18" s="159" t="s">
        <v>78</v>
      </c>
      <c r="O18" s="135">
        <v>4301001</v>
      </c>
      <c r="P18" s="137" t="s">
        <v>79</v>
      </c>
      <c r="Q18" s="168" t="s">
        <v>80</v>
      </c>
      <c r="R18" s="135" t="s">
        <v>81</v>
      </c>
      <c r="S18" s="135">
        <v>430100100</v>
      </c>
      <c r="T18" s="136" t="s">
        <v>82</v>
      </c>
      <c r="U18" s="169" t="s">
        <v>83</v>
      </c>
      <c r="V18" s="135" t="s">
        <v>84</v>
      </c>
      <c r="W18" s="135" t="s">
        <v>85</v>
      </c>
      <c r="X18" s="135" t="s">
        <v>86</v>
      </c>
      <c r="Y18" s="176">
        <v>7924</v>
      </c>
      <c r="Z18" s="234">
        <v>0</v>
      </c>
      <c r="AA18" s="235">
        <v>0</v>
      </c>
      <c r="AB18" s="179">
        <f>SUM(AC18:AN18)</f>
        <v>792795850</v>
      </c>
      <c r="AC18" s="179">
        <v>299376442</v>
      </c>
      <c r="AD18" s="134">
        <v>0</v>
      </c>
      <c r="AE18" s="134">
        <v>0</v>
      </c>
      <c r="AF18" s="134">
        <v>0</v>
      </c>
      <c r="AG18" s="134">
        <v>0</v>
      </c>
      <c r="AH18" s="134">
        <v>0</v>
      </c>
      <c r="AI18" s="179">
        <v>493419408</v>
      </c>
      <c r="AJ18" s="134">
        <v>0</v>
      </c>
      <c r="AK18" s="134">
        <v>0</v>
      </c>
      <c r="AL18" s="134">
        <v>0</v>
      </c>
      <c r="AM18" s="134">
        <v>0</v>
      </c>
      <c r="AN18" s="134">
        <v>0</v>
      </c>
      <c r="AO18" s="197" t="s">
        <v>87</v>
      </c>
      <c r="AP18" s="198" t="s">
        <v>88</v>
      </c>
      <c r="AQ18" s="199" t="s">
        <v>89</v>
      </c>
      <c r="AR18" s="198" t="s">
        <v>90</v>
      </c>
      <c r="AS18" s="179" t="s">
        <v>91</v>
      </c>
      <c r="AT18" s="200">
        <v>7185</v>
      </c>
      <c r="AU18" s="177">
        <f>+AB18</f>
        <v>792795850</v>
      </c>
      <c r="AV18" s="177">
        <v>0</v>
      </c>
      <c r="AW18" s="178">
        <v>0</v>
      </c>
      <c r="AX18" s="198" t="s">
        <v>92</v>
      </c>
      <c r="AY18" s="169"/>
      <c r="AZ18" s="179" t="s">
        <v>93</v>
      </c>
      <c r="BA18" s="179" t="s">
        <v>93</v>
      </c>
      <c r="BB18" s="179" t="s">
        <v>93</v>
      </c>
      <c r="BC18" s="179" t="s">
        <v>93</v>
      </c>
      <c r="BD18" s="179" t="s">
        <v>93</v>
      </c>
      <c r="BE18" s="179" t="s">
        <v>93</v>
      </c>
      <c r="BF18" s="179" t="s">
        <v>93</v>
      </c>
      <c r="BG18" s="179" t="s">
        <v>93</v>
      </c>
      <c r="BH18" s="179" t="s">
        <v>93</v>
      </c>
      <c r="BI18" s="179" t="s">
        <v>93</v>
      </c>
      <c r="BJ18" s="179" t="s">
        <v>93</v>
      </c>
      <c r="BK18" s="231" t="s">
        <v>94</v>
      </c>
    </row>
    <row r="19" spans="1:63" s="124" customFormat="1" ht="84">
      <c r="A19" s="142">
        <v>123</v>
      </c>
      <c r="B19" s="143" t="s">
        <v>69</v>
      </c>
      <c r="C19" s="144" t="s">
        <v>70</v>
      </c>
      <c r="D19" s="145" t="s">
        <v>71</v>
      </c>
      <c r="E19" s="146" t="s">
        <v>72</v>
      </c>
      <c r="F19" s="147">
        <v>2.75E-2</v>
      </c>
      <c r="G19" s="148">
        <v>2024</v>
      </c>
      <c r="H19" s="149" t="s">
        <v>73</v>
      </c>
      <c r="I19" s="160" t="s">
        <v>74</v>
      </c>
      <c r="J19" s="149" t="s">
        <v>75</v>
      </c>
      <c r="K19" s="148">
        <v>43</v>
      </c>
      <c r="L19" s="144" t="s">
        <v>76</v>
      </c>
      <c r="M19" s="143" t="s">
        <v>77</v>
      </c>
      <c r="N19" s="161" t="s">
        <v>78</v>
      </c>
      <c r="O19" s="143">
        <v>4301037</v>
      </c>
      <c r="P19" s="145" t="s">
        <v>95</v>
      </c>
      <c r="Q19" s="170" t="s">
        <v>96</v>
      </c>
      <c r="R19" s="143" t="s">
        <v>81</v>
      </c>
      <c r="S19" s="143">
        <v>430103700</v>
      </c>
      <c r="T19" s="144" t="s">
        <v>97</v>
      </c>
      <c r="U19" s="171" t="s">
        <v>98</v>
      </c>
      <c r="V19" s="143" t="s">
        <v>84</v>
      </c>
      <c r="W19" s="246" t="s">
        <v>85</v>
      </c>
      <c r="X19" s="246" t="s">
        <v>86</v>
      </c>
      <c r="Y19" s="253">
        <v>69099</v>
      </c>
      <c r="Z19" s="180">
        <f>397+449</f>
        <v>846</v>
      </c>
      <c r="AA19" s="181">
        <f>(Z19/Y19)*100%</f>
        <v>1.22433030868754E-2</v>
      </c>
      <c r="AB19" s="260">
        <f>SUM(AC19:AN27)</f>
        <v>4549460604</v>
      </c>
      <c r="AC19" s="182">
        <f>881329149-424577584</f>
        <v>456751565</v>
      </c>
      <c r="AD19" s="142">
        <v>0</v>
      </c>
      <c r="AE19" s="142">
        <v>0</v>
      </c>
      <c r="AF19" s="142">
        <v>0</v>
      </c>
      <c r="AG19" s="142">
        <v>0</v>
      </c>
      <c r="AH19" s="142">
        <v>0</v>
      </c>
      <c r="AI19" s="182">
        <v>881329149</v>
      </c>
      <c r="AJ19" s="142">
        <v>0</v>
      </c>
      <c r="AK19" s="142">
        <v>0</v>
      </c>
      <c r="AL19" s="142">
        <v>0</v>
      </c>
      <c r="AM19" s="142">
        <v>0</v>
      </c>
      <c r="AN19" s="142">
        <v>0</v>
      </c>
      <c r="AO19" s="201" t="s">
        <v>99</v>
      </c>
      <c r="AP19" s="202" t="s">
        <v>100</v>
      </c>
      <c r="AQ19" s="203" t="s">
        <v>89</v>
      </c>
      <c r="AR19" s="202" t="s">
        <v>90</v>
      </c>
      <c r="AS19" s="182" t="s">
        <v>91</v>
      </c>
      <c r="AT19" s="204">
        <v>52650</v>
      </c>
      <c r="AU19" s="205">
        <f>+AC19+AI19</f>
        <v>1338080714</v>
      </c>
      <c r="AV19" s="205">
        <v>20959999</v>
      </c>
      <c r="AW19" s="191">
        <f>(AV19/AU19)*100%</f>
        <v>1.5664226216476201E-2</v>
      </c>
      <c r="AX19" s="202" t="s">
        <v>101</v>
      </c>
      <c r="AY19" s="224"/>
      <c r="AZ19" s="182" t="s">
        <v>93</v>
      </c>
      <c r="BA19" s="182" t="s">
        <v>93</v>
      </c>
      <c r="BB19" s="182" t="s">
        <v>93</v>
      </c>
      <c r="BC19" s="182" t="s">
        <v>93</v>
      </c>
      <c r="BD19" s="182" t="s">
        <v>93</v>
      </c>
      <c r="BE19" s="182" t="s">
        <v>93</v>
      </c>
      <c r="BF19" s="182" t="s">
        <v>93</v>
      </c>
      <c r="BG19" s="182" t="s">
        <v>93</v>
      </c>
      <c r="BH19" s="182" t="s">
        <v>93</v>
      </c>
      <c r="BI19" s="182" t="s">
        <v>93</v>
      </c>
      <c r="BJ19" s="182" t="s">
        <v>102</v>
      </c>
      <c r="BK19" s="232" t="s">
        <v>94</v>
      </c>
    </row>
    <row r="20" spans="1:63" s="125" customFormat="1" ht="84">
      <c r="A20" s="150">
        <v>123</v>
      </c>
      <c r="B20" s="151" t="s">
        <v>69</v>
      </c>
      <c r="C20" s="152" t="s">
        <v>70</v>
      </c>
      <c r="D20" s="153" t="s">
        <v>71</v>
      </c>
      <c r="E20" s="154" t="s">
        <v>72</v>
      </c>
      <c r="F20" s="155">
        <v>2.75E-2</v>
      </c>
      <c r="G20" s="156">
        <v>2024</v>
      </c>
      <c r="H20" s="157" t="s">
        <v>73</v>
      </c>
      <c r="I20" s="162" t="s">
        <v>74</v>
      </c>
      <c r="J20" s="157" t="s">
        <v>75</v>
      </c>
      <c r="K20" s="156">
        <v>43</v>
      </c>
      <c r="L20" s="152" t="s">
        <v>76</v>
      </c>
      <c r="M20" s="151" t="s">
        <v>77</v>
      </c>
      <c r="N20" s="163" t="s">
        <v>78</v>
      </c>
      <c r="O20" s="151">
        <v>4301037</v>
      </c>
      <c r="P20" s="153" t="s">
        <v>95</v>
      </c>
      <c r="Q20" s="172" t="s">
        <v>96</v>
      </c>
      <c r="R20" s="151" t="s">
        <v>81</v>
      </c>
      <c r="S20" s="151">
        <v>430103700</v>
      </c>
      <c r="T20" s="152" t="s">
        <v>97</v>
      </c>
      <c r="U20" s="173" t="s">
        <v>98</v>
      </c>
      <c r="V20" s="151" t="s">
        <v>84</v>
      </c>
      <c r="W20" s="248"/>
      <c r="X20" s="248"/>
      <c r="Y20" s="254"/>
      <c r="Z20" s="183"/>
      <c r="AA20" s="183"/>
      <c r="AB20" s="261"/>
      <c r="AC20" s="184">
        <v>0</v>
      </c>
      <c r="AD20" s="150"/>
      <c r="AE20" s="150"/>
      <c r="AF20" s="150"/>
      <c r="AG20" s="150"/>
      <c r="AH20" s="150"/>
      <c r="AI20" s="184">
        <v>0</v>
      </c>
      <c r="AJ20" s="150"/>
      <c r="AK20" s="150"/>
      <c r="AL20" s="150"/>
      <c r="AM20" s="150"/>
      <c r="AN20" s="150"/>
      <c r="AO20" s="206" t="s">
        <v>103</v>
      </c>
      <c r="AP20" s="207" t="s">
        <v>104</v>
      </c>
      <c r="AQ20" s="208" t="s">
        <v>89</v>
      </c>
      <c r="AR20" s="207" t="s">
        <v>105</v>
      </c>
      <c r="AS20" s="184" t="s">
        <v>106</v>
      </c>
      <c r="AT20" s="209">
        <v>2400</v>
      </c>
      <c r="AU20" s="210">
        <v>0</v>
      </c>
      <c r="AV20" s="210"/>
      <c r="AW20" s="225"/>
      <c r="AX20" s="207" t="s">
        <v>107</v>
      </c>
      <c r="AY20" s="226"/>
      <c r="AZ20" s="184"/>
      <c r="BA20" s="184"/>
      <c r="BB20" s="184"/>
      <c r="BC20" s="184"/>
      <c r="BD20" s="184" t="s">
        <v>93</v>
      </c>
      <c r="BE20" s="184" t="s">
        <v>93</v>
      </c>
      <c r="BF20" s="184" t="s">
        <v>93</v>
      </c>
      <c r="BG20" s="184" t="s">
        <v>93</v>
      </c>
      <c r="BH20" s="184" t="s">
        <v>93</v>
      </c>
      <c r="BI20" s="184" t="s">
        <v>93</v>
      </c>
      <c r="BJ20" s="184" t="s">
        <v>102</v>
      </c>
      <c r="BK20" s="233" t="s">
        <v>94</v>
      </c>
    </row>
    <row r="21" spans="1:63" s="125" customFormat="1" ht="84">
      <c r="A21" s="150">
        <v>123</v>
      </c>
      <c r="B21" s="151" t="s">
        <v>69</v>
      </c>
      <c r="C21" s="152" t="s">
        <v>70</v>
      </c>
      <c r="D21" s="153" t="s">
        <v>71</v>
      </c>
      <c r="E21" s="154" t="s">
        <v>72</v>
      </c>
      <c r="F21" s="155">
        <v>2.75E-2</v>
      </c>
      <c r="G21" s="156">
        <v>2024</v>
      </c>
      <c r="H21" s="157" t="s">
        <v>73</v>
      </c>
      <c r="I21" s="162" t="s">
        <v>74</v>
      </c>
      <c r="J21" s="157" t="s">
        <v>75</v>
      </c>
      <c r="K21" s="156">
        <v>43</v>
      </c>
      <c r="L21" s="152" t="s">
        <v>76</v>
      </c>
      <c r="M21" s="151" t="s">
        <v>77</v>
      </c>
      <c r="N21" s="163" t="s">
        <v>78</v>
      </c>
      <c r="O21" s="151">
        <v>4301037</v>
      </c>
      <c r="P21" s="153" t="s">
        <v>95</v>
      </c>
      <c r="Q21" s="172" t="s">
        <v>96</v>
      </c>
      <c r="R21" s="151" t="s">
        <v>81</v>
      </c>
      <c r="S21" s="151">
        <v>430103700</v>
      </c>
      <c r="T21" s="152" t="s">
        <v>97</v>
      </c>
      <c r="U21" s="173" t="s">
        <v>108</v>
      </c>
      <c r="V21" s="151" t="s">
        <v>84</v>
      </c>
      <c r="W21" s="248"/>
      <c r="X21" s="248"/>
      <c r="Y21" s="254"/>
      <c r="Z21" s="183"/>
      <c r="AA21" s="183"/>
      <c r="AB21" s="261"/>
      <c r="AC21" s="184">
        <v>0</v>
      </c>
      <c r="AD21" s="150">
        <v>0</v>
      </c>
      <c r="AE21" s="150">
        <v>0</v>
      </c>
      <c r="AF21" s="150">
        <v>0</v>
      </c>
      <c r="AG21" s="150">
        <v>0</v>
      </c>
      <c r="AH21" s="150">
        <v>0</v>
      </c>
      <c r="AI21" s="184">
        <v>50000000</v>
      </c>
      <c r="AJ21" s="150">
        <v>0</v>
      </c>
      <c r="AK21" s="150">
        <v>0</v>
      </c>
      <c r="AL21" s="150">
        <v>0</v>
      </c>
      <c r="AM21" s="150">
        <v>0</v>
      </c>
      <c r="AN21" s="150">
        <v>0</v>
      </c>
      <c r="AO21" s="206" t="s">
        <v>109</v>
      </c>
      <c r="AP21" s="207" t="s">
        <v>104</v>
      </c>
      <c r="AQ21" s="208" t="s">
        <v>89</v>
      </c>
      <c r="AR21" s="207" t="s">
        <v>90</v>
      </c>
      <c r="AS21" s="184" t="s">
        <v>91</v>
      </c>
      <c r="AT21" s="209"/>
      <c r="AU21" s="210">
        <f t="shared" ref="AU21:AU27" si="0">+AC21+AI21</f>
        <v>50000000</v>
      </c>
      <c r="AV21" s="210"/>
      <c r="AW21" s="225"/>
      <c r="AX21" s="207" t="s">
        <v>110</v>
      </c>
      <c r="AY21" s="226"/>
      <c r="AZ21" s="184"/>
      <c r="BA21" s="184" t="s">
        <v>93</v>
      </c>
      <c r="BB21" s="184" t="s">
        <v>93</v>
      </c>
      <c r="BC21" s="184" t="s">
        <v>93</v>
      </c>
      <c r="BD21" s="184" t="s">
        <v>93</v>
      </c>
      <c r="BE21" s="184" t="s">
        <v>93</v>
      </c>
      <c r="BF21" s="184" t="s">
        <v>93</v>
      </c>
      <c r="BG21" s="184" t="s">
        <v>93</v>
      </c>
      <c r="BH21" s="184" t="s">
        <v>93</v>
      </c>
      <c r="BI21" s="184" t="s">
        <v>93</v>
      </c>
      <c r="BJ21" s="184" t="s">
        <v>93</v>
      </c>
      <c r="BK21" s="233" t="s">
        <v>94</v>
      </c>
    </row>
    <row r="22" spans="1:63" s="123" customFormat="1" ht="84">
      <c r="A22" s="134">
        <v>123</v>
      </c>
      <c r="B22" s="135" t="s">
        <v>69</v>
      </c>
      <c r="C22" s="136" t="s">
        <v>70</v>
      </c>
      <c r="D22" s="137" t="s">
        <v>71</v>
      </c>
      <c r="E22" s="138" t="s">
        <v>72</v>
      </c>
      <c r="F22" s="139">
        <v>2.75E-2</v>
      </c>
      <c r="G22" s="140">
        <v>2024</v>
      </c>
      <c r="H22" s="141" t="s">
        <v>73</v>
      </c>
      <c r="I22" s="158" t="s">
        <v>74</v>
      </c>
      <c r="J22" s="141" t="s">
        <v>75</v>
      </c>
      <c r="K22" s="140">
        <v>43</v>
      </c>
      <c r="L22" s="136" t="s">
        <v>76</v>
      </c>
      <c r="M22" s="135" t="s">
        <v>77</v>
      </c>
      <c r="N22" s="159" t="s">
        <v>78</v>
      </c>
      <c r="O22" s="135">
        <v>4301037</v>
      </c>
      <c r="P22" s="137" t="s">
        <v>95</v>
      </c>
      <c r="Q22" s="168" t="s">
        <v>96</v>
      </c>
      <c r="R22" s="135" t="s">
        <v>81</v>
      </c>
      <c r="S22" s="135">
        <v>430103700</v>
      </c>
      <c r="T22" s="136" t="s">
        <v>97</v>
      </c>
      <c r="U22" s="169" t="s">
        <v>98</v>
      </c>
      <c r="V22" s="135" t="s">
        <v>84</v>
      </c>
      <c r="W22" s="249"/>
      <c r="X22" s="249"/>
      <c r="Y22" s="255"/>
      <c r="Z22" s="185"/>
      <c r="AA22" s="185"/>
      <c r="AB22" s="262"/>
      <c r="AC22" s="179">
        <v>165384000</v>
      </c>
      <c r="AD22" s="134">
        <v>0</v>
      </c>
      <c r="AE22" s="134">
        <v>0</v>
      </c>
      <c r="AF22" s="134">
        <v>0</v>
      </c>
      <c r="AG22" s="134">
        <v>0</v>
      </c>
      <c r="AH22" s="134">
        <v>0</v>
      </c>
      <c r="AI22" s="179">
        <v>0</v>
      </c>
      <c r="AJ22" s="134">
        <v>0</v>
      </c>
      <c r="AK22" s="134">
        <v>0</v>
      </c>
      <c r="AL22" s="134">
        <v>0</v>
      </c>
      <c r="AM22" s="134">
        <v>0</v>
      </c>
      <c r="AN22" s="134">
        <v>0</v>
      </c>
      <c r="AO22" s="197" t="s">
        <v>111</v>
      </c>
      <c r="AP22" s="198" t="s">
        <v>112</v>
      </c>
      <c r="AQ22" s="199" t="s">
        <v>89</v>
      </c>
      <c r="AR22" s="198" t="s">
        <v>105</v>
      </c>
      <c r="AS22" s="179" t="s">
        <v>113</v>
      </c>
      <c r="AT22" s="200">
        <v>1585</v>
      </c>
      <c r="AU22" s="177">
        <f t="shared" si="0"/>
        <v>165384000</v>
      </c>
      <c r="AV22" s="177">
        <v>0</v>
      </c>
      <c r="AW22" s="178">
        <v>0</v>
      </c>
      <c r="AX22" s="198" t="s">
        <v>114</v>
      </c>
      <c r="AY22" s="227"/>
      <c r="AZ22" s="179"/>
      <c r="BA22" s="179" t="s">
        <v>93</v>
      </c>
      <c r="BB22" s="179" t="s">
        <v>93</v>
      </c>
      <c r="BC22" s="179" t="s">
        <v>93</v>
      </c>
      <c r="BD22" s="179"/>
      <c r="BE22" s="179"/>
      <c r="BF22" s="179"/>
      <c r="BG22" s="179"/>
      <c r="BH22" s="179"/>
      <c r="BI22" s="179"/>
      <c r="BJ22" s="179"/>
      <c r="BK22" s="231" t="s">
        <v>94</v>
      </c>
    </row>
    <row r="23" spans="1:63" s="124" customFormat="1" ht="84">
      <c r="A23" s="142">
        <v>123</v>
      </c>
      <c r="B23" s="143" t="s">
        <v>69</v>
      </c>
      <c r="C23" s="144" t="s">
        <v>70</v>
      </c>
      <c r="D23" s="145" t="s">
        <v>71</v>
      </c>
      <c r="E23" s="146" t="s">
        <v>72</v>
      </c>
      <c r="F23" s="147">
        <v>2.75E-2</v>
      </c>
      <c r="G23" s="148">
        <v>2024</v>
      </c>
      <c r="H23" s="149" t="s">
        <v>73</v>
      </c>
      <c r="I23" s="160" t="s">
        <v>74</v>
      </c>
      <c r="J23" s="149" t="s">
        <v>75</v>
      </c>
      <c r="K23" s="148">
        <v>43</v>
      </c>
      <c r="L23" s="144" t="s">
        <v>76</v>
      </c>
      <c r="M23" s="143" t="s">
        <v>77</v>
      </c>
      <c r="N23" s="161" t="s">
        <v>78</v>
      </c>
      <c r="O23" s="143">
        <v>4301037</v>
      </c>
      <c r="P23" s="145" t="s">
        <v>95</v>
      </c>
      <c r="Q23" s="170" t="s">
        <v>96</v>
      </c>
      <c r="R23" s="143" t="s">
        <v>81</v>
      </c>
      <c r="S23" s="143">
        <v>430103700</v>
      </c>
      <c r="T23" s="144" t="s">
        <v>97</v>
      </c>
      <c r="U23" s="171" t="s">
        <v>98</v>
      </c>
      <c r="V23" s="143" t="s">
        <v>84</v>
      </c>
      <c r="W23" s="249"/>
      <c r="X23" s="249"/>
      <c r="Y23" s="255"/>
      <c r="Z23" s="186">
        <v>4480</v>
      </c>
      <c r="AA23" s="187">
        <f>(Z23/Y19)*100%</f>
        <v>6.4834512800474697E-2</v>
      </c>
      <c r="AB23" s="262"/>
      <c r="AC23" s="182">
        <v>827796149</v>
      </c>
      <c r="AD23" s="142">
        <v>0</v>
      </c>
      <c r="AE23" s="142">
        <v>0</v>
      </c>
      <c r="AF23" s="142">
        <v>0</v>
      </c>
      <c r="AG23" s="142">
        <v>0</v>
      </c>
      <c r="AH23" s="142">
        <v>0</v>
      </c>
      <c r="AI23" s="182">
        <v>321372834</v>
      </c>
      <c r="AJ23" s="142">
        <v>0</v>
      </c>
      <c r="AK23" s="142">
        <v>0</v>
      </c>
      <c r="AL23" s="142">
        <v>0</v>
      </c>
      <c r="AM23" s="142">
        <v>0</v>
      </c>
      <c r="AN23" s="142">
        <v>0</v>
      </c>
      <c r="AO23" s="201" t="s">
        <v>115</v>
      </c>
      <c r="AP23" s="202" t="s">
        <v>116</v>
      </c>
      <c r="AQ23" s="203" t="s">
        <v>89</v>
      </c>
      <c r="AR23" s="202" t="s">
        <v>90</v>
      </c>
      <c r="AS23" s="182" t="s">
        <v>91</v>
      </c>
      <c r="AT23" s="204">
        <v>6268</v>
      </c>
      <c r="AU23" s="205">
        <f t="shared" si="0"/>
        <v>1149168983</v>
      </c>
      <c r="AV23" s="205">
        <v>3614234</v>
      </c>
      <c r="AW23" s="191">
        <f>(AV23/AU23)/100%</f>
        <v>3.1450848860928599E-3</v>
      </c>
      <c r="AX23" s="202" t="s">
        <v>117</v>
      </c>
      <c r="AY23" s="224"/>
      <c r="AZ23" s="182"/>
      <c r="BA23" s="182" t="s">
        <v>93</v>
      </c>
      <c r="BB23" s="182" t="s">
        <v>93</v>
      </c>
      <c r="BC23" s="182" t="s">
        <v>93</v>
      </c>
      <c r="BD23" s="182" t="s">
        <v>93</v>
      </c>
      <c r="BE23" s="182" t="s">
        <v>93</v>
      </c>
      <c r="BF23" s="182" t="s">
        <v>93</v>
      </c>
      <c r="BG23" s="182" t="s">
        <v>93</v>
      </c>
      <c r="BH23" s="182" t="s">
        <v>93</v>
      </c>
      <c r="BI23" s="182" t="s">
        <v>93</v>
      </c>
      <c r="BJ23" s="182" t="s">
        <v>93</v>
      </c>
      <c r="BK23" s="232" t="s">
        <v>94</v>
      </c>
    </row>
    <row r="24" spans="1:63" s="125" customFormat="1" ht="84">
      <c r="A24" s="150">
        <v>123</v>
      </c>
      <c r="B24" s="151" t="s">
        <v>69</v>
      </c>
      <c r="C24" s="152" t="s">
        <v>70</v>
      </c>
      <c r="D24" s="153" t="s">
        <v>71</v>
      </c>
      <c r="E24" s="154" t="s">
        <v>72</v>
      </c>
      <c r="F24" s="155">
        <v>2.75E-2</v>
      </c>
      <c r="G24" s="156">
        <v>2024</v>
      </c>
      <c r="H24" s="157" t="s">
        <v>73</v>
      </c>
      <c r="I24" s="162" t="s">
        <v>74</v>
      </c>
      <c r="J24" s="157" t="s">
        <v>75</v>
      </c>
      <c r="K24" s="156">
        <v>43</v>
      </c>
      <c r="L24" s="152" t="s">
        <v>76</v>
      </c>
      <c r="M24" s="151" t="s">
        <v>77</v>
      </c>
      <c r="N24" s="163" t="s">
        <v>78</v>
      </c>
      <c r="O24" s="151">
        <v>4301037</v>
      </c>
      <c r="P24" s="153" t="s">
        <v>95</v>
      </c>
      <c r="Q24" s="172" t="s">
        <v>96</v>
      </c>
      <c r="R24" s="151" t="s">
        <v>81</v>
      </c>
      <c r="S24" s="151">
        <v>430103700</v>
      </c>
      <c r="T24" s="152" t="s">
        <v>97</v>
      </c>
      <c r="U24" s="173" t="s">
        <v>98</v>
      </c>
      <c r="V24" s="151" t="s">
        <v>84</v>
      </c>
      <c r="W24" s="248"/>
      <c r="X24" s="248"/>
      <c r="Y24" s="254"/>
      <c r="Z24" s="183"/>
      <c r="AA24" s="188"/>
      <c r="AB24" s="261"/>
      <c r="AC24" s="184">
        <v>86808906.540000007</v>
      </c>
      <c r="AD24" s="150">
        <v>0</v>
      </c>
      <c r="AE24" s="150">
        <v>0</v>
      </c>
      <c r="AF24" s="150">
        <v>0</v>
      </c>
      <c r="AG24" s="150">
        <v>0</v>
      </c>
      <c r="AH24" s="150">
        <v>0</v>
      </c>
      <c r="AI24" s="184">
        <v>143074715.88999999</v>
      </c>
      <c r="AJ24" s="150">
        <v>0</v>
      </c>
      <c r="AK24" s="150">
        <v>0</v>
      </c>
      <c r="AL24" s="150">
        <v>0</v>
      </c>
      <c r="AM24" s="150">
        <v>0</v>
      </c>
      <c r="AN24" s="150">
        <v>0</v>
      </c>
      <c r="AO24" s="206" t="s">
        <v>118</v>
      </c>
      <c r="AP24" s="207" t="s">
        <v>104</v>
      </c>
      <c r="AQ24" s="208" t="s">
        <v>89</v>
      </c>
      <c r="AR24" s="207" t="s">
        <v>90</v>
      </c>
      <c r="AS24" s="184" t="s">
        <v>91</v>
      </c>
      <c r="AT24" s="209">
        <v>400</v>
      </c>
      <c r="AU24" s="210">
        <f t="shared" si="0"/>
        <v>229883622.43000001</v>
      </c>
      <c r="AV24" s="210"/>
      <c r="AW24" s="225"/>
      <c r="AX24" s="207" t="s">
        <v>119</v>
      </c>
      <c r="AY24" s="226"/>
      <c r="AZ24" s="184"/>
      <c r="BA24" s="184" t="s">
        <v>93</v>
      </c>
      <c r="BB24" s="184" t="s">
        <v>93</v>
      </c>
      <c r="BC24" s="184" t="s">
        <v>93</v>
      </c>
      <c r="BD24" s="184" t="s">
        <v>93</v>
      </c>
      <c r="BE24" s="184" t="s">
        <v>93</v>
      </c>
      <c r="BF24" s="184" t="s">
        <v>93</v>
      </c>
      <c r="BG24" s="184" t="s">
        <v>93</v>
      </c>
      <c r="BH24" s="184" t="s">
        <v>93</v>
      </c>
      <c r="BI24" s="184" t="s">
        <v>93</v>
      </c>
      <c r="BJ24" s="184" t="s">
        <v>93</v>
      </c>
      <c r="BK24" s="233" t="s">
        <v>94</v>
      </c>
    </row>
    <row r="25" spans="1:63" s="125" customFormat="1" ht="84">
      <c r="A25" s="150">
        <v>123</v>
      </c>
      <c r="B25" s="151" t="s">
        <v>69</v>
      </c>
      <c r="C25" s="152" t="s">
        <v>70</v>
      </c>
      <c r="D25" s="153" t="s">
        <v>71</v>
      </c>
      <c r="E25" s="154" t="s">
        <v>72</v>
      </c>
      <c r="F25" s="155">
        <v>2.75E-2</v>
      </c>
      <c r="G25" s="156">
        <v>2024</v>
      </c>
      <c r="H25" s="157" t="s">
        <v>73</v>
      </c>
      <c r="I25" s="162" t="s">
        <v>74</v>
      </c>
      <c r="J25" s="157" t="s">
        <v>75</v>
      </c>
      <c r="K25" s="156">
        <v>43</v>
      </c>
      <c r="L25" s="152" t="s">
        <v>76</v>
      </c>
      <c r="M25" s="151" t="s">
        <v>77</v>
      </c>
      <c r="N25" s="163" t="s">
        <v>78</v>
      </c>
      <c r="O25" s="151">
        <v>4301037</v>
      </c>
      <c r="P25" s="153" t="s">
        <v>95</v>
      </c>
      <c r="Q25" s="172" t="s">
        <v>96</v>
      </c>
      <c r="R25" s="151" t="s">
        <v>81</v>
      </c>
      <c r="S25" s="151">
        <v>430103700</v>
      </c>
      <c r="T25" s="152" t="s">
        <v>97</v>
      </c>
      <c r="U25" s="173" t="s">
        <v>98</v>
      </c>
      <c r="V25" s="151" t="s">
        <v>84</v>
      </c>
      <c r="W25" s="248"/>
      <c r="X25" s="248"/>
      <c r="Y25" s="254"/>
      <c r="Z25" s="183"/>
      <c r="AA25" s="183"/>
      <c r="AB25" s="261"/>
      <c r="AC25" s="184">
        <v>65106679.899999999</v>
      </c>
      <c r="AD25" s="150">
        <v>0</v>
      </c>
      <c r="AE25" s="150">
        <v>0</v>
      </c>
      <c r="AF25" s="150">
        <v>0</v>
      </c>
      <c r="AG25" s="150">
        <v>0</v>
      </c>
      <c r="AH25" s="150">
        <v>0</v>
      </c>
      <c r="AI25" s="184">
        <v>107306036.91</v>
      </c>
      <c r="AJ25" s="150">
        <v>0</v>
      </c>
      <c r="AK25" s="150">
        <v>0</v>
      </c>
      <c r="AL25" s="150">
        <v>0</v>
      </c>
      <c r="AM25" s="150">
        <v>0</v>
      </c>
      <c r="AN25" s="150">
        <v>0</v>
      </c>
      <c r="AO25" s="206" t="s">
        <v>120</v>
      </c>
      <c r="AP25" s="207" t="s">
        <v>104</v>
      </c>
      <c r="AQ25" s="208" t="s">
        <v>89</v>
      </c>
      <c r="AR25" s="207" t="s">
        <v>90</v>
      </c>
      <c r="AS25" s="184" t="s">
        <v>91</v>
      </c>
      <c r="AT25" s="209">
        <v>5000</v>
      </c>
      <c r="AU25" s="210">
        <f t="shared" si="0"/>
        <v>172412716.81</v>
      </c>
      <c r="AV25" s="210"/>
      <c r="AW25" s="225"/>
      <c r="AX25" s="207" t="s">
        <v>121</v>
      </c>
      <c r="AY25" s="226"/>
      <c r="AZ25" s="184"/>
      <c r="BA25" s="184" t="s">
        <v>93</v>
      </c>
      <c r="BB25" s="184" t="s">
        <v>93</v>
      </c>
      <c r="BC25" s="184" t="s">
        <v>93</v>
      </c>
      <c r="BD25" s="184" t="s">
        <v>93</v>
      </c>
      <c r="BE25" s="184" t="s">
        <v>93</v>
      </c>
      <c r="BF25" s="184" t="s">
        <v>93</v>
      </c>
      <c r="BG25" s="184" t="s">
        <v>93</v>
      </c>
      <c r="BH25" s="184" t="s">
        <v>93</v>
      </c>
      <c r="BI25" s="184" t="s">
        <v>93</v>
      </c>
      <c r="BJ25" s="184" t="s">
        <v>93</v>
      </c>
      <c r="BK25" s="233" t="s">
        <v>94</v>
      </c>
    </row>
    <row r="26" spans="1:63" s="123" customFormat="1" ht="84">
      <c r="A26" s="134">
        <v>123</v>
      </c>
      <c r="B26" s="135" t="s">
        <v>69</v>
      </c>
      <c r="C26" s="136" t="s">
        <v>70</v>
      </c>
      <c r="D26" s="137" t="s">
        <v>71</v>
      </c>
      <c r="E26" s="138" t="s">
        <v>72</v>
      </c>
      <c r="F26" s="139">
        <v>2.75E-2</v>
      </c>
      <c r="G26" s="140">
        <v>2024</v>
      </c>
      <c r="H26" s="141" t="s">
        <v>73</v>
      </c>
      <c r="I26" s="158" t="s">
        <v>74</v>
      </c>
      <c r="J26" s="141" t="s">
        <v>75</v>
      </c>
      <c r="K26" s="140">
        <v>43</v>
      </c>
      <c r="L26" s="136" t="s">
        <v>76</v>
      </c>
      <c r="M26" s="135" t="s">
        <v>77</v>
      </c>
      <c r="N26" s="159" t="s">
        <v>78</v>
      </c>
      <c r="O26" s="135">
        <v>4301037</v>
      </c>
      <c r="P26" s="137" t="s">
        <v>95</v>
      </c>
      <c r="Q26" s="168" t="s">
        <v>96</v>
      </c>
      <c r="R26" s="135" t="s">
        <v>81</v>
      </c>
      <c r="S26" s="135">
        <v>430103700</v>
      </c>
      <c r="T26" s="136" t="s">
        <v>97</v>
      </c>
      <c r="U26" s="169" t="s">
        <v>98</v>
      </c>
      <c r="V26" s="135" t="s">
        <v>84</v>
      </c>
      <c r="W26" s="249"/>
      <c r="X26" s="249"/>
      <c r="Y26" s="255"/>
      <c r="Z26" s="185"/>
      <c r="AA26" s="185"/>
      <c r="AB26" s="262"/>
      <c r="AC26" s="179">
        <v>0</v>
      </c>
      <c r="AD26" s="134">
        <v>0</v>
      </c>
      <c r="AE26" s="134">
        <v>0</v>
      </c>
      <c r="AF26" s="134">
        <v>0</v>
      </c>
      <c r="AG26" s="134">
        <v>0</v>
      </c>
      <c r="AH26" s="134">
        <v>0</v>
      </c>
      <c r="AI26" s="179">
        <f>827796149+309217121</f>
        <v>1137013270</v>
      </c>
      <c r="AJ26" s="134">
        <v>0</v>
      </c>
      <c r="AK26" s="134">
        <v>0</v>
      </c>
      <c r="AL26" s="134">
        <v>0</v>
      </c>
      <c r="AM26" s="134">
        <v>0</v>
      </c>
      <c r="AN26" s="134">
        <v>0</v>
      </c>
      <c r="AO26" s="197" t="s">
        <v>122</v>
      </c>
      <c r="AP26" s="198" t="s">
        <v>123</v>
      </c>
      <c r="AQ26" s="199" t="s">
        <v>89</v>
      </c>
      <c r="AR26" s="198" t="s">
        <v>90</v>
      </c>
      <c r="AS26" s="179" t="s">
        <v>91</v>
      </c>
      <c r="AT26" s="200">
        <v>6448</v>
      </c>
      <c r="AU26" s="177">
        <f t="shared" si="0"/>
        <v>1137013270</v>
      </c>
      <c r="AV26" s="177">
        <v>0</v>
      </c>
      <c r="AW26" s="178">
        <v>0</v>
      </c>
      <c r="AX26" s="198" t="s">
        <v>124</v>
      </c>
      <c r="AY26" s="227"/>
      <c r="AZ26" s="179"/>
      <c r="BA26" s="179" t="s">
        <v>93</v>
      </c>
      <c r="BB26" s="179" t="s">
        <v>93</v>
      </c>
      <c r="BC26" s="179" t="s">
        <v>93</v>
      </c>
      <c r="BD26" s="179" t="s">
        <v>93</v>
      </c>
      <c r="BE26" s="179"/>
      <c r="BF26" s="179"/>
      <c r="BG26" s="179"/>
      <c r="BH26" s="179"/>
      <c r="BI26" s="179"/>
      <c r="BJ26" s="179"/>
      <c r="BK26" s="231" t="s">
        <v>94</v>
      </c>
    </row>
    <row r="27" spans="1:63" s="123" customFormat="1" ht="132">
      <c r="A27" s="134">
        <v>123</v>
      </c>
      <c r="B27" s="135" t="s">
        <v>69</v>
      </c>
      <c r="C27" s="136" t="s">
        <v>70</v>
      </c>
      <c r="D27" s="137" t="s">
        <v>71</v>
      </c>
      <c r="E27" s="138" t="s">
        <v>72</v>
      </c>
      <c r="F27" s="139">
        <v>2.75E-2</v>
      </c>
      <c r="G27" s="140">
        <v>2024</v>
      </c>
      <c r="H27" s="141" t="s">
        <v>73</v>
      </c>
      <c r="I27" s="158" t="s">
        <v>74</v>
      </c>
      <c r="J27" s="141" t="s">
        <v>75</v>
      </c>
      <c r="K27" s="140">
        <v>43</v>
      </c>
      <c r="L27" s="136" t="s">
        <v>76</v>
      </c>
      <c r="M27" s="135" t="s">
        <v>77</v>
      </c>
      <c r="N27" s="159" t="s">
        <v>78</v>
      </c>
      <c r="O27" s="135">
        <v>4301037</v>
      </c>
      <c r="P27" s="137" t="s">
        <v>95</v>
      </c>
      <c r="Q27" s="168" t="s">
        <v>96</v>
      </c>
      <c r="R27" s="135" t="s">
        <v>81</v>
      </c>
      <c r="S27" s="135">
        <v>430103700</v>
      </c>
      <c r="T27" s="136" t="s">
        <v>97</v>
      </c>
      <c r="U27" s="169" t="s">
        <v>108</v>
      </c>
      <c r="V27" s="135" t="s">
        <v>84</v>
      </c>
      <c r="W27" s="250"/>
      <c r="X27" s="250"/>
      <c r="Y27" s="256"/>
      <c r="Z27" s="189"/>
      <c r="AA27" s="189"/>
      <c r="AB27" s="263"/>
      <c r="AC27" s="179">
        <v>116125020.47</v>
      </c>
      <c r="AD27" s="134">
        <v>0</v>
      </c>
      <c r="AE27" s="134"/>
      <c r="AF27" s="134">
        <v>0</v>
      </c>
      <c r="AG27" s="134">
        <v>0</v>
      </c>
      <c r="AH27" s="134">
        <v>0</v>
      </c>
      <c r="AI27" s="179">
        <v>191392277.28999999</v>
      </c>
      <c r="AJ27" s="134">
        <v>0</v>
      </c>
      <c r="AK27" s="134">
        <v>0</v>
      </c>
      <c r="AL27" s="134">
        <v>0</v>
      </c>
      <c r="AM27" s="134">
        <v>0</v>
      </c>
      <c r="AN27" s="134">
        <v>0</v>
      </c>
      <c r="AO27" s="197" t="s">
        <v>125</v>
      </c>
      <c r="AP27" s="198" t="s">
        <v>88</v>
      </c>
      <c r="AQ27" s="199" t="s">
        <v>89</v>
      </c>
      <c r="AR27" s="198" t="s">
        <v>90</v>
      </c>
      <c r="AS27" s="179" t="s">
        <v>91</v>
      </c>
      <c r="AT27" s="200">
        <v>3200</v>
      </c>
      <c r="AU27" s="177">
        <f t="shared" si="0"/>
        <v>307517297.75999999</v>
      </c>
      <c r="AV27" s="177">
        <v>0</v>
      </c>
      <c r="AW27" s="178">
        <v>0</v>
      </c>
      <c r="AX27" s="198" t="s">
        <v>126</v>
      </c>
      <c r="AY27" s="227"/>
      <c r="AZ27" s="179" t="s">
        <v>93</v>
      </c>
      <c r="BA27" s="179" t="s">
        <v>93</v>
      </c>
      <c r="BB27" s="179" t="s">
        <v>93</v>
      </c>
      <c r="BC27" s="179" t="s">
        <v>93</v>
      </c>
      <c r="BD27" s="179" t="s">
        <v>93</v>
      </c>
      <c r="BE27" s="179" t="s">
        <v>93</v>
      </c>
      <c r="BF27" s="179" t="s">
        <v>93</v>
      </c>
      <c r="BG27" s="179" t="s">
        <v>93</v>
      </c>
      <c r="BH27" s="179" t="s">
        <v>93</v>
      </c>
      <c r="BI27" s="179" t="s">
        <v>93</v>
      </c>
      <c r="BJ27" s="179" t="s">
        <v>93</v>
      </c>
      <c r="BK27" s="231" t="s">
        <v>94</v>
      </c>
    </row>
    <row r="28" spans="1:63" s="124" customFormat="1" ht="84">
      <c r="A28" s="142">
        <v>124</v>
      </c>
      <c r="B28" s="143" t="s">
        <v>69</v>
      </c>
      <c r="C28" s="144" t="s">
        <v>70</v>
      </c>
      <c r="D28" s="145" t="s">
        <v>127</v>
      </c>
      <c r="E28" s="146" t="s">
        <v>128</v>
      </c>
      <c r="F28" s="147">
        <v>3.0999999999999999E-3</v>
      </c>
      <c r="G28" s="148">
        <v>2023</v>
      </c>
      <c r="H28" s="149" t="s">
        <v>73</v>
      </c>
      <c r="I28" s="160" t="s">
        <v>129</v>
      </c>
      <c r="J28" s="149" t="s">
        <v>75</v>
      </c>
      <c r="K28" s="148">
        <v>43</v>
      </c>
      <c r="L28" s="144" t="s">
        <v>76</v>
      </c>
      <c r="M28" s="143" t="s">
        <v>77</v>
      </c>
      <c r="N28" s="161" t="s">
        <v>78</v>
      </c>
      <c r="O28" s="143">
        <v>4301007</v>
      </c>
      <c r="P28" s="145" t="s">
        <v>130</v>
      </c>
      <c r="Q28" s="170" t="s">
        <v>131</v>
      </c>
      <c r="R28" s="143" t="s">
        <v>132</v>
      </c>
      <c r="S28" s="143">
        <v>430100700</v>
      </c>
      <c r="T28" s="144" t="s">
        <v>133</v>
      </c>
      <c r="U28" s="171" t="s">
        <v>134</v>
      </c>
      <c r="V28" s="143" t="s">
        <v>84</v>
      </c>
      <c r="W28" s="143" t="s">
        <v>85</v>
      </c>
      <c r="X28" s="143" t="s">
        <v>86</v>
      </c>
      <c r="Y28" s="190">
        <v>2990</v>
      </c>
      <c r="Z28" s="190">
        <v>282</v>
      </c>
      <c r="AA28" s="191">
        <f>(Z28/Y28)*100%</f>
        <v>9.4314381270902997E-2</v>
      </c>
      <c r="AB28" s="182">
        <f>SUM(AC28:AN28)</f>
        <v>846960000</v>
      </c>
      <c r="AC28" s="182">
        <v>319829967.47000003</v>
      </c>
      <c r="AD28" s="142">
        <v>0</v>
      </c>
      <c r="AE28" s="142">
        <v>0</v>
      </c>
      <c r="AF28" s="142">
        <v>0</v>
      </c>
      <c r="AG28" s="142">
        <v>0</v>
      </c>
      <c r="AH28" s="142">
        <v>0</v>
      </c>
      <c r="AI28" s="182">
        <v>527130032.52999997</v>
      </c>
      <c r="AJ28" s="142">
        <v>0</v>
      </c>
      <c r="AK28" s="142">
        <v>0</v>
      </c>
      <c r="AL28" s="142">
        <v>0</v>
      </c>
      <c r="AM28" s="142">
        <v>0</v>
      </c>
      <c r="AN28" s="142">
        <v>0</v>
      </c>
      <c r="AO28" s="201" t="s">
        <v>135</v>
      </c>
      <c r="AP28" s="202" t="s">
        <v>136</v>
      </c>
      <c r="AQ28" s="203" t="s">
        <v>89</v>
      </c>
      <c r="AR28" s="202" t="s">
        <v>90</v>
      </c>
      <c r="AS28" s="182" t="s">
        <v>91</v>
      </c>
      <c r="AT28" s="204">
        <v>3000</v>
      </c>
      <c r="AU28" s="205">
        <f>+AB28</f>
        <v>846960000</v>
      </c>
      <c r="AV28" s="205">
        <v>4754234</v>
      </c>
      <c r="AW28" s="191">
        <f>(AV28/AU28)/100%</f>
        <v>5.6132922452063897E-3</v>
      </c>
      <c r="AX28" s="202" t="s">
        <v>137</v>
      </c>
      <c r="AY28" s="224"/>
      <c r="AZ28" s="182" t="s">
        <v>93</v>
      </c>
      <c r="BA28" s="182" t="s">
        <v>93</v>
      </c>
      <c r="BB28" s="182" t="s">
        <v>93</v>
      </c>
      <c r="BC28" s="182" t="s">
        <v>93</v>
      </c>
      <c r="BD28" s="182" t="s">
        <v>93</v>
      </c>
      <c r="BE28" s="182" t="s">
        <v>93</v>
      </c>
      <c r="BF28" s="182" t="s">
        <v>93</v>
      </c>
      <c r="BG28" s="182" t="s">
        <v>93</v>
      </c>
      <c r="BH28" s="182" t="s">
        <v>93</v>
      </c>
      <c r="BI28" s="182" t="s">
        <v>93</v>
      </c>
      <c r="BJ28" s="182" t="s">
        <v>93</v>
      </c>
      <c r="BK28" s="232" t="s">
        <v>94</v>
      </c>
    </row>
    <row r="29" spans="1:63" s="124" customFormat="1" ht="72">
      <c r="A29" s="142">
        <v>125</v>
      </c>
      <c r="B29" s="143" t="s">
        <v>69</v>
      </c>
      <c r="C29" s="144" t="s">
        <v>70</v>
      </c>
      <c r="D29" s="145" t="s">
        <v>138</v>
      </c>
      <c r="E29" s="146" t="s">
        <v>139</v>
      </c>
      <c r="F29" s="147">
        <v>3.0999999999999999E-3</v>
      </c>
      <c r="G29" s="148">
        <v>2023</v>
      </c>
      <c r="H29" s="149" t="s">
        <v>73</v>
      </c>
      <c r="I29" s="164" t="s">
        <v>140</v>
      </c>
      <c r="J29" s="149" t="s">
        <v>75</v>
      </c>
      <c r="K29" s="148">
        <v>43</v>
      </c>
      <c r="L29" s="144" t="s">
        <v>76</v>
      </c>
      <c r="M29" s="142" t="s">
        <v>141</v>
      </c>
      <c r="N29" s="144" t="s">
        <v>142</v>
      </c>
      <c r="O29" s="143">
        <v>4302001</v>
      </c>
      <c r="P29" s="145" t="s">
        <v>143</v>
      </c>
      <c r="Q29" s="170" t="s">
        <v>144</v>
      </c>
      <c r="R29" s="143" t="s">
        <v>145</v>
      </c>
      <c r="S29" s="143" t="s">
        <v>146</v>
      </c>
      <c r="T29" s="144" t="s">
        <v>147</v>
      </c>
      <c r="U29" s="171" t="s">
        <v>148</v>
      </c>
      <c r="V29" s="246" t="s">
        <v>84</v>
      </c>
      <c r="W29" s="246" t="s">
        <v>85</v>
      </c>
      <c r="X29" s="246" t="s">
        <v>86</v>
      </c>
      <c r="Y29" s="253">
        <v>2344</v>
      </c>
      <c r="Z29" s="180">
        <v>341</v>
      </c>
      <c r="AA29" s="181">
        <f>(Z29/Y29)*100%</f>
        <v>0.14547781569965901</v>
      </c>
      <c r="AB29" s="260">
        <f>SUM(AC29:AI30)</f>
        <v>1626163200</v>
      </c>
      <c r="AC29" s="182">
        <f>614073537-65106679</f>
        <v>548966858</v>
      </c>
      <c r="AD29" s="142">
        <v>0</v>
      </c>
      <c r="AE29" s="142">
        <v>0</v>
      </c>
      <c r="AF29" s="142">
        <v>0</v>
      </c>
      <c r="AG29" s="142">
        <v>0</v>
      </c>
      <c r="AH29" s="142">
        <v>0</v>
      </c>
      <c r="AI29" s="182">
        <f>1012089662-107306036</f>
        <v>904783626</v>
      </c>
      <c r="AJ29" s="142">
        <v>0</v>
      </c>
      <c r="AK29" s="142">
        <v>0</v>
      </c>
      <c r="AL29" s="142">
        <v>0</v>
      </c>
      <c r="AM29" s="142">
        <v>0</v>
      </c>
      <c r="AN29" s="142">
        <v>0</v>
      </c>
      <c r="AO29" s="201" t="s">
        <v>149</v>
      </c>
      <c r="AP29" s="202" t="s">
        <v>150</v>
      </c>
      <c r="AQ29" s="203" t="s">
        <v>89</v>
      </c>
      <c r="AR29" s="211" t="s">
        <v>90</v>
      </c>
      <c r="AS29" s="211" t="s">
        <v>91</v>
      </c>
      <c r="AT29" s="204">
        <v>2344</v>
      </c>
      <c r="AU29" s="212">
        <f>+AC29+AI29</f>
        <v>1453750484</v>
      </c>
      <c r="AV29" s="212">
        <v>191548565</v>
      </c>
      <c r="AW29" s="181">
        <f>(AV29/AU29)*100%</f>
        <v>0.13176165174710999</v>
      </c>
      <c r="AX29" s="202" t="s">
        <v>151</v>
      </c>
      <c r="AY29" s="228"/>
      <c r="AZ29" s="211" t="s">
        <v>93</v>
      </c>
      <c r="BA29" s="211" t="s">
        <v>93</v>
      </c>
      <c r="BB29" s="211" t="s">
        <v>93</v>
      </c>
      <c r="BC29" s="211" t="s">
        <v>93</v>
      </c>
      <c r="BD29" s="211" t="s">
        <v>93</v>
      </c>
      <c r="BE29" s="211" t="s">
        <v>93</v>
      </c>
      <c r="BF29" s="211" t="s">
        <v>93</v>
      </c>
      <c r="BG29" s="211" t="s">
        <v>93</v>
      </c>
      <c r="BH29" s="211" t="s">
        <v>93</v>
      </c>
      <c r="BI29" s="211" t="s">
        <v>93</v>
      </c>
      <c r="BJ29" s="211" t="s">
        <v>93</v>
      </c>
      <c r="BK29" s="232" t="s">
        <v>152</v>
      </c>
    </row>
    <row r="30" spans="1:63" s="125" customFormat="1" ht="48">
      <c r="A30" s="150">
        <v>125</v>
      </c>
      <c r="B30" s="151" t="s">
        <v>69</v>
      </c>
      <c r="C30" s="152" t="s">
        <v>70</v>
      </c>
      <c r="D30" s="153" t="s">
        <v>138</v>
      </c>
      <c r="E30" s="154" t="s">
        <v>139</v>
      </c>
      <c r="F30" s="155">
        <v>3.0999999999999999E-3</v>
      </c>
      <c r="G30" s="156">
        <v>2023</v>
      </c>
      <c r="H30" s="157" t="s">
        <v>73</v>
      </c>
      <c r="I30" s="165" t="s">
        <v>140</v>
      </c>
      <c r="J30" s="157" t="s">
        <v>75</v>
      </c>
      <c r="K30" s="156">
        <v>43</v>
      </c>
      <c r="L30" s="152" t="s">
        <v>76</v>
      </c>
      <c r="M30" s="150" t="s">
        <v>141</v>
      </c>
      <c r="N30" s="152" t="s">
        <v>142</v>
      </c>
      <c r="O30" s="151">
        <v>4302001</v>
      </c>
      <c r="P30" s="153" t="s">
        <v>143</v>
      </c>
      <c r="Q30" s="172" t="s">
        <v>144</v>
      </c>
      <c r="R30" s="151" t="s">
        <v>145</v>
      </c>
      <c r="S30" s="151" t="s">
        <v>146</v>
      </c>
      <c r="T30" s="152" t="s">
        <v>147</v>
      </c>
      <c r="U30" s="173" t="s">
        <v>148</v>
      </c>
      <c r="V30" s="247"/>
      <c r="W30" s="247"/>
      <c r="X30" s="247"/>
      <c r="Y30" s="257"/>
      <c r="Z30" s="192"/>
      <c r="AA30" s="192"/>
      <c r="AB30" s="264"/>
      <c r="AC30" s="184">
        <v>65106680</v>
      </c>
      <c r="AD30" s="150">
        <v>0</v>
      </c>
      <c r="AE30" s="150">
        <v>0</v>
      </c>
      <c r="AF30" s="150">
        <v>0</v>
      </c>
      <c r="AG30" s="150">
        <v>0</v>
      </c>
      <c r="AH30" s="150">
        <v>0</v>
      </c>
      <c r="AI30" s="184">
        <v>107306036</v>
      </c>
      <c r="AJ30" s="150">
        <v>0</v>
      </c>
      <c r="AK30" s="150">
        <v>0</v>
      </c>
      <c r="AL30" s="150">
        <v>0</v>
      </c>
      <c r="AM30" s="150">
        <v>0</v>
      </c>
      <c r="AN30" s="150">
        <v>0</v>
      </c>
      <c r="AO30" s="206" t="s">
        <v>153</v>
      </c>
      <c r="AP30" s="207" t="s">
        <v>154</v>
      </c>
      <c r="AQ30" s="208" t="s">
        <v>89</v>
      </c>
      <c r="AR30" s="207" t="s">
        <v>90</v>
      </c>
      <c r="AS30" s="184" t="s">
        <v>91</v>
      </c>
      <c r="AT30" s="209">
        <v>250</v>
      </c>
      <c r="AU30" s="213">
        <f>+AC30+AI30</f>
        <v>172412716</v>
      </c>
      <c r="AV30" s="213"/>
      <c r="AW30" s="229"/>
      <c r="AX30" s="207" t="s">
        <v>155</v>
      </c>
      <c r="AY30" s="226"/>
      <c r="AZ30" s="184"/>
      <c r="BA30" s="184"/>
      <c r="BB30" s="184"/>
      <c r="BC30" s="184" t="s">
        <v>93</v>
      </c>
      <c r="BD30" s="184" t="s">
        <v>93</v>
      </c>
      <c r="BE30" s="184" t="s">
        <v>93</v>
      </c>
      <c r="BF30" s="184" t="s">
        <v>93</v>
      </c>
      <c r="BG30" s="184" t="s">
        <v>102</v>
      </c>
      <c r="BH30" s="184" t="s">
        <v>102</v>
      </c>
      <c r="BI30" s="184"/>
      <c r="BJ30" s="184"/>
      <c r="BK30" s="233" t="s">
        <v>152</v>
      </c>
    </row>
    <row r="31" spans="1:63" s="123" customFormat="1" ht="48">
      <c r="A31" s="134">
        <v>126</v>
      </c>
      <c r="B31" s="135" t="s">
        <v>69</v>
      </c>
      <c r="C31" s="136" t="s">
        <v>70</v>
      </c>
      <c r="D31" s="137" t="s">
        <v>138</v>
      </c>
      <c r="E31" s="138" t="s">
        <v>139</v>
      </c>
      <c r="F31" s="139">
        <v>3.0999999999999999E-3</v>
      </c>
      <c r="G31" s="140">
        <v>2024</v>
      </c>
      <c r="H31" s="141" t="s">
        <v>73</v>
      </c>
      <c r="I31" s="166" t="s">
        <v>140</v>
      </c>
      <c r="J31" s="141" t="s">
        <v>75</v>
      </c>
      <c r="K31" s="140">
        <v>43</v>
      </c>
      <c r="L31" s="136" t="s">
        <v>76</v>
      </c>
      <c r="M31" s="134" t="s">
        <v>141</v>
      </c>
      <c r="N31" s="136" t="s">
        <v>142</v>
      </c>
      <c r="O31" s="135">
        <v>4302002</v>
      </c>
      <c r="P31" s="137" t="s">
        <v>156</v>
      </c>
      <c r="Q31" s="168" t="s">
        <v>157</v>
      </c>
      <c r="R31" s="135" t="s">
        <v>158</v>
      </c>
      <c r="S31" s="135">
        <v>430200200</v>
      </c>
      <c r="T31" s="136" t="s">
        <v>159</v>
      </c>
      <c r="U31" s="169" t="s">
        <v>160</v>
      </c>
      <c r="V31" s="135" t="s">
        <v>84</v>
      </c>
      <c r="W31" s="135" t="s">
        <v>85</v>
      </c>
      <c r="X31" s="135" t="s">
        <v>86</v>
      </c>
      <c r="Y31" s="134">
        <v>406</v>
      </c>
      <c r="Z31" s="134"/>
      <c r="AA31" s="134"/>
      <c r="AB31" s="179">
        <f>SUM(AC31:AN31)</f>
        <v>1465240800</v>
      </c>
      <c r="AC31" s="179">
        <v>553305844</v>
      </c>
      <c r="AD31" s="134">
        <v>0</v>
      </c>
      <c r="AE31" s="134">
        <v>0</v>
      </c>
      <c r="AF31" s="134">
        <v>0</v>
      </c>
      <c r="AG31" s="134">
        <v>0</v>
      </c>
      <c r="AH31" s="134">
        <v>0</v>
      </c>
      <c r="AI31" s="179">
        <v>911934956</v>
      </c>
      <c r="AJ31" s="134">
        <v>0</v>
      </c>
      <c r="AK31" s="134">
        <v>0</v>
      </c>
      <c r="AL31" s="134">
        <v>0</v>
      </c>
      <c r="AM31" s="134">
        <v>0</v>
      </c>
      <c r="AN31" s="134">
        <v>0</v>
      </c>
      <c r="AO31" s="197" t="s">
        <v>149</v>
      </c>
      <c r="AP31" s="198" t="s">
        <v>150</v>
      </c>
      <c r="AQ31" s="199" t="s">
        <v>89</v>
      </c>
      <c r="AR31" s="198" t="s">
        <v>90</v>
      </c>
      <c r="AS31" s="179" t="s">
        <v>91</v>
      </c>
      <c r="AT31" s="200">
        <v>406</v>
      </c>
      <c r="AU31" s="177">
        <f>+AB31</f>
        <v>1465240800</v>
      </c>
      <c r="AV31" s="177"/>
      <c r="AW31" s="178"/>
      <c r="AX31" s="198" t="s">
        <v>161</v>
      </c>
      <c r="AY31" s="227"/>
      <c r="AZ31" s="179" t="s">
        <v>93</v>
      </c>
      <c r="BA31" s="179" t="s">
        <v>93</v>
      </c>
      <c r="BB31" s="179" t="s">
        <v>93</v>
      </c>
      <c r="BC31" s="179" t="s">
        <v>93</v>
      </c>
      <c r="BD31" s="179" t="s">
        <v>93</v>
      </c>
      <c r="BE31" s="179" t="s">
        <v>93</v>
      </c>
      <c r="BF31" s="179" t="s">
        <v>93</v>
      </c>
      <c r="BG31" s="179" t="s">
        <v>93</v>
      </c>
      <c r="BH31" s="179" t="s">
        <v>93</v>
      </c>
      <c r="BI31" s="179" t="s">
        <v>93</v>
      </c>
      <c r="BJ31" s="179" t="s">
        <v>93</v>
      </c>
      <c r="BK31" s="231" t="s">
        <v>152</v>
      </c>
    </row>
    <row r="32" spans="1:63" s="123" customFormat="1" ht="72">
      <c r="A32" s="134">
        <v>127</v>
      </c>
      <c r="B32" s="135" t="s">
        <v>69</v>
      </c>
      <c r="C32" s="136" t="s">
        <v>70</v>
      </c>
      <c r="D32" s="137" t="s">
        <v>138</v>
      </c>
      <c r="E32" s="138" t="s">
        <v>139</v>
      </c>
      <c r="F32" s="139">
        <v>3.0999999999999999E-3</v>
      </c>
      <c r="G32" s="140">
        <v>2024</v>
      </c>
      <c r="H32" s="141" t="s">
        <v>73</v>
      </c>
      <c r="I32" s="166" t="s">
        <v>140</v>
      </c>
      <c r="J32" s="141" t="s">
        <v>75</v>
      </c>
      <c r="K32" s="140">
        <v>43</v>
      </c>
      <c r="L32" s="136" t="s">
        <v>76</v>
      </c>
      <c r="M32" s="134" t="s">
        <v>141</v>
      </c>
      <c r="N32" s="136" t="s">
        <v>142</v>
      </c>
      <c r="O32" s="135">
        <v>4302062</v>
      </c>
      <c r="P32" s="137" t="s">
        <v>162</v>
      </c>
      <c r="Q32" s="168" t="s">
        <v>163</v>
      </c>
      <c r="R32" s="135" t="s">
        <v>164</v>
      </c>
      <c r="S32" s="135">
        <v>430206200</v>
      </c>
      <c r="T32" s="136" t="s">
        <v>165</v>
      </c>
      <c r="U32" s="169" t="s">
        <v>166</v>
      </c>
      <c r="V32" s="135" t="s">
        <v>84</v>
      </c>
      <c r="W32" s="135" t="s">
        <v>85</v>
      </c>
      <c r="X32" s="251" t="s">
        <v>86</v>
      </c>
      <c r="Y32" s="258">
        <v>8</v>
      </c>
      <c r="Z32" s="134"/>
      <c r="AA32" s="134"/>
      <c r="AB32" s="265">
        <f>SUM(AC32:AN33)</f>
        <v>211740000</v>
      </c>
      <c r="AC32" s="179">
        <v>79957491.870000005</v>
      </c>
      <c r="AD32" s="134">
        <v>0</v>
      </c>
      <c r="AE32" s="134">
        <v>0</v>
      </c>
      <c r="AF32" s="134">
        <v>0</v>
      </c>
      <c r="AG32" s="134">
        <v>0</v>
      </c>
      <c r="AH32" s="134">
        <v>0</v>
      </c>
      <c r="AI32" s="179">
        <v>131782508.13</v>
      </c>
      <c r="AJ32" s="134">
        <v>0</v>
      </c>
      <c r="AK32" s="134">
        <v>0</v>
      </c>
      <c r="AL32" s="134">
        <v>0</v>
      </c>
      <c r="AM32" s="134">
        <v>0</v>
      </c>
      <c r="AN32" s="134">
        <v>0</v>
      </c>
      <c r="AO32" s="197" t="s">
        <v>167</v>
      </c>
      <c r="AP32" s="198" t="s">
        <v>100</v>
      </c>
      <c r="AQ32" s="199" t="s">
        <v>89</v>
      </c>
      <c r="AR32" s="198" t="s">
        <v>90</v>
      </c>
      <c r="AS32" s="179" t="s">
        <v>91</v>
      </c>
      <c r="AT32" s="200">
        <v>5</v>
      </c>
      <c r="AU32" s="177">
        <f>+AC32+AI32</f>
        <v>211740000</v>
      </c>
      <c r="AV32" s="177">
        <v>0</v>
      </c>
      <c r="AW32" s="178">
        <v>0</v>
      </c>
      <c r="AX32" s="266" t="s">
        <v>168</v>
      </c>
      <c r="AY32" s="227"/>
      <c r="AZ32" s="179" t="s">
        <v>93</v>
      </c>
      <c r="BA32" s="179" t="s">
        <v>93</v>
      </c>
      <c r="BB32" s="179" t="s">
        <v>93</v>
      </c>
      <c r="BC32" s="179" t="s">
        <v>93</v>
      </c>
      <c r="BD32" s="179" t="s">
        <v>93</v>
      </c>
      <c r="BE32" s="179" t="s">
        <v>93</v>
      </c>
      <c r="BF32" s="179" t="s">
        <v>93</v>
      </c>
      <c r="BG32" s="179" t="s">
        <v>93</v>
      </c>
      <c r="BH32" s="179" t="s">
        <v>93</v>
      </c>
      <c r="BI32" s="179" t="s">
        <v>93</v>
      </c>
      <c r="BJ32" s="179" t="s">
        <v>93</v>
      </c>
      <c r="BK32" s="231" t="s">
        <v>152</v>
      </c>
    </row>
    <row r="33" spans="1:63" s="123" customFormat="1" ht="72">
      <c r="A33" s="134">
        <v>127</v>
      </c>
      <c r="B33" s="135" t="s">
        <v>69</v>
      </c>
      <c r="C33" s="136" t="s">
        <v>70</v>
      </c>
      <c r="D33" s="137" t="s">
        <v>138</v>
      </c>
      <c r="E33" s="138" t="s">
        <v>139</v>
      </c>
      <c r="F33" s="139">
        <v>3.0999999999999999E-3</v>
      </c>
      <c r="G33" s="140">
        <v>2024</v>
      </c>
      <c r="H33" s="141" t="s">
        <v>73</v>
      </c>
      <c r="I33" s="166" t="s">
        <v>140</v>
      </c>
      <c r="J33" s="141" t="s">
        <v>75</v>
      </c>
      <c r="K33" s="140">
        <v>43</v>
      </c>
      <c r="L33" s="136" t="s">
        <v>76</v>
      </c>
      <c r="M33" s="134" t="s">
        <v>141</v>
      </c>
      <c r="N33" s="136" t="s">
        <v>142</v>
      </c>
      <c r="O33" s="135">
        <v>4302062</v>
      </c>
      <c r="P33" s="137" t="s">
        <v>162</v>
      </c>
      <c r="Q33" s="168" t="s">
        <v>163</v>
      </c>
      <c r="R33" s="135" t="s">
        <v>164</v>
      </c>
      <c r="S33" s="135">
        <v>430206200</v>
      </c>
      <c r="T33" s="136" t="s">
        <v>165</v>
      </c>
      <c r="U33" s="169" t="s">
        <v>166</v>
      </c>
      <c r="V33" s="135" t="s">
        <v>84</v>
      </c>
      <c r="W33" s="135" t="s">
        <v>85</v>
      </c>
      <c r="X33" s="251"/>
      <c r="Y33" s="258"/>
      <c r="Z33" s="134"/>
      <c r="AA33" s="134"/>
      <c r="AB33" s="265"/>
      <c r="AC33" s="134"/>
      <c r="AD33" s="134">
        <v>0</v>
      </c>
      <c r="AE33" s="134">
        <v>0</v>
      </c>
      <c r="AF33" s="134">
        <v>0</v>
      </c>
      <c r="AG33" s="134">
        <v>0</v>
      </c>
      <c r="AH33" s="134">
        <v>0</v>
      </c>
      <c r="AI33" s="134"/>
      <c r="AJ33" s="134">
        <v>0</v>
      </c>
      <c r="AK33" s="134">
        <v>0</v>
      </c>
      <c r="AL33" s="134">
        <v>0</v>
      </c>
      <c r="AM33" s="134">
        <v>0</v>
      </c>
      <c r="AN33" s="134">
        <v>0</v>
      </c>
      <c r="AO33" s="197" t="s">
        <v>149</v>
      </c>
      <c r="AP33" s="198" t="s">
        <v>150</v>
      </c>
      <c r="AQ33" s="199" t="s">
        <v>89</v>
      </c>
      <c r="AR33" s="198" t="s">
        <v>90</v>
      </c>
      <c r="AS33" s="179" t="s">
        <v>91</v>
      </c>
      <c r="AT33" s="200">
        <v>3</v>
      </c>
      <c r="AU33" s="177">
        <v>0</v>
      </c>
      <c r="AV33" s="177">
        <v>0</v>
      </c>
      <c r="AW33" s="178">
        <v>0</v>
      </c>
      <c r="AX33" s="266"/>
      <c r="AY33" s="227"/>
      <c r="AZ33" s="179" t="s">
        <v>93</v>
      </c>
      <c r="BA33" s="179" t="s">
        <v>93</v>
      </c>
      <c r="BB33" s="179" t="s">
        <v>93</v>
      </c>
      <c r="BC33" s="179" t="s">
        <v>93</v>
      </c>
      <c r="BD33" s="179" t="s">
        <v>93</v>
      </c>
      <c r="BE33" s="179" t="s">
        <v>93</v>
      </c>
      <c r="BF33" s="179" t="s">
        <v>93</v>
      </c>
      <c r="BG33" s="179" t="s">
        <v>93</v>
      </c>
      <c r="BH33" s="179" t="s">
        <v>93</v>
      </c>
      <c r="BI33" s="179" t="s">
        <v>93</v>
      </c>
      <c r="BJ33" s="179" t="s">
        <v>93</v>
      </c>
      <c r="BK33" s="231" t="s">
        <v>152</v>
      </c>
    </row>
    <row r="34" spans="1:63">
      <c r="AB34" s="193">
        <f t="shared" ref="AB34:AI34" si="1">SUM(AB17:AB32)</f>
        <v>9492360454</v>
      </c>
      <c r="AC34" s="193">
        <f t="shared" si="1"/>
        <v>3584515604.25</v>
      </c>
      <c r="AD34" s="193">
        <f t="shared" si="1"/>
        <v>0</v>
      </c>
      <c r="AE34" s="193">
        <f t="shared" si="1"/>
        <v>0</v>
      </c>
      <c r="AF34" s="193">
        <f t="shared" si="1"/>
        <v>0</v>
      </c>
      <c r="AG34" s="193">
        <f t="shared" si="1"/>
        <v>0</v>
      </c>
      <c r="AH34" s="193">
        <f t="shared" si="1"/>
        <v>0</v>
      </c>
      <c r="AI34" s="193">
        <f t="shared" si="1"/>
        <v>5907844849.75</v>
      </c>
      <c r="AJ34" s="195"/>
      <c r="AK34" s="196"/>
      <c r="AL34" s="196"/>
      <c r="AM34" s="196"/>
      <c r="AN34" s="196"/>
      <c r="AO34" s="214"/>
      <c r="AU34" s="215">
        <f>SUM(AU18:AU33)</f>
        <v>9492360454</v>
      </c>
      <c r="AV34" s="215"/>
    </row>
    <row r="35" spans="1:63">
      <c r="AJ35" s="193">
        <f>AJ34-'[1]PLAN ACCION 2025 INDER (2)'!AN19</f>
        <v>-9486604643.4599991</v>
      </c>
      <c r="AO35" s="216"/>
      <c r="AU35" s="215"/>
      <c r="AV35" s="215"/>
    </row>
    <row r="36" spans="1:63">
      <c r="AO36" s="216"/>
    </row>
    <row r="37" spans="1:63">
      <c r="AO37" s="217"/>
      <c r="AU37" s="215"/>
      <c r="AV37" s="215"/>
    </row>
    <row r="38" spans="1:63">
      <c r="AO38" s="217"/>
      <c r="AX38" s="230"/>
    </row>
    <row r="39" spans="1:63">
      <c r="AU39" s="215"/>
      <c r="AV39" s="215"/>
    </row>
    <row r="42" spans="1:63">
      <c r="AI42" s="129" t="s">
        <v>169</v>
      </c>
      <c r="AO42" s="218"/>
    </row>
    <row r="43" spans="1:63">
      <c r="AI43" s="129" t="s">
        <v>170</v>
      </c>
      <c r="AO43" s="219"/>
    </row>
    <row r="44" spans="1:63">
      <c r="AI44" s="129" t="s">
        <v>171</v>
      </c>
      <c r="AO44" s="220"/>
    </row>
  </sheetData>
  <mergeCells count="64">
    <mergeCell ref="BK16:BK17"/>
    <mergeCell ref="AT16:AT17"/>
    <mergeCell ref="AU16:AU17"/>
    <mergeCell ref="AV16:AV17"/>
    <mergeCell ref="AX16:AX17"/>
    <mergeCell ref="AX32:AX33"/>
    <mergeCell ref="AO16:AO17"/>
    <mergeCell ref="AP16:AP17"/>
    <mergeCell ref="AQ16:AQ17"/>
    <mergeCell ref="AR16:AR17"/>
    <mergeCell ref="AS16:AS17"/>
    <mergeCell ref="Z16:Z17"/>
    <mergeCell ref="AB16:AB17"/>
    <mergeCell ref="AB19:AB27"/>
    <mergeCell ref="AB29:AB30"/>
    <mergeCell ref="AB32:AB33"/>
    <mergeCell ref="X16:X17"/>
    <mergeCell ref="X19:X27"/>
    <mergeCell ref="X29:X30"/>
    <mergeCell ref="X32:X33"/>
    <mergeCell ref="Y16:Y17"/>
    <mergeCell ref="Y19:Y27"/>
    <mergeCell ref="Y29:Y30"/>
    <mergeCell ref="Y32:Y33"/>
    <mergeCell ref="T16:T17"/>
    <mergeCell ref="U16:U17"/>
    <mergeCell ref="V16:V17"/>
    <mergeCell ref="V29:V30"/>
    <mergeCell ref="W16:W17"/>
    <mergeCell ref="W19:W27"/>
    <mergeCell ref="W29:W30"/>
    <mergeCell ref="O16:O17"/>
    <mergeCell ref="P16:P17"/>
    <mergeCell ref="Q16:Q17"/>
    <mergeCell ref="R16:R17"/>
    <mergeCell ref="S16:S17"/>
    <mergeCell ref="AC16:AN16"/>
    <mergeCell ref="AY16:BJ16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J16:J17"/>
    <mergeCell ref="K16:K17"/>
    <mergeCell ref="L16:L17"/>
    <mergeCell ref="M16:M17"/>
    <mergeCell ref="N16:N17"/>
    <mergeCell ref="C5:I5"/>
    <mergeCell ref="W5:AE5"/>
    <mergeCell ref="C8:P8"/>
    <mergeCell ref="W8:AL8"/>
    <mergeCell ref="C10:P10"/>
    <mergeCell ref="W10:AL10"/>
    <mergeCell ref="C2:I2"/>
    <mergeCell ref="W2:AE2"/>
    <mergeCell ref="C3:I3"/>
    <mergeCell ref="W3:AE3"/>
    <mergeCell ref="C4:I4"/>
    <mergeCell ref="W4:AE4"/>
  </mergeCells>
  <dataValidations count="2">
    <dataValidation type="whole" allowBlank="1" showInputMessage="1" showErrorMessage="1" sqref="G18:G33" xr:uid="{00000000-0002-0000-0000-000000000000}">
      <formula1>2000</formula1>
      <formula2>2023</formula2>
    </dataValidation>
    <dataValidation type="list" allowBlank="1" showInputMessage="1" showErrorMessage="1" sqref="M29:M33" xr:uid="{00000000-0002-0000-0000-000001000000}">
      <formula1>#REF!</formula1>
    </dataValidation>
  </dataValidations>
  <pageMargins left="0.7" right="0.7" top="0.75" bottom="0.75" header="0.3" footer="0.3"/>
  <pageSetup scale="1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D24"/>
  <sheetViews>
    <sheetView tabSelected="1" topLeftCell="Y17" zoomScale="70" zoomScaleNormal="70" workbookViewId="0">
      <selection activeCell="Z22" sqref="Z22"/>
    </sheetView>
  </sheetViews>
  <sheetFormatPr baseColWidth="10" defaultColWidth="11.44140625" defaultRowHeight="13.2"/>
  <cols>
    <col min="1" max="1" width="11.44140625" style="42"/>
    <col min="2" max="2" width="12.33203125" style="42" hidden="1" customWidth="1"/>
    <col min="3" max="3" width="20.33203125" style="42" hidden="1" customWidth="1"/>
    <col min="4" max="4" width="39.109375" style="42" hidden="1" customWidth="1"/>
    <col min="5" max="5" width="61.6640625" style="42" hidden="1" customWidth="1"/>
    <col min="6" max="6" width="18.88671875" style="42" hidden="1" customWidth="1"/>
    <col min="7" max="7" width="11.44140625" style="42" hidden="1" customWidth="1"/>
    <col min="8" max="8" width="16" style="43" hidden="1" customWidth="1"/>
    <col min="9" max="9" width="48.88671875" style="43" hidden="1" customWidth="1"/>
    <col min="10" max="10" width="11.44140625" style="42" hidden="1" customWidth="1"/>
    <col min="11" max="11" width="12.6640625" style="42" hidden="1" customWidth="1"/>
    <col min="12" max="12" width="21" style="42" hidden="1" customWidth="1"/>
    <col min="13" max="13" width="16" style="42" hidden="1" customWidth="1"/>
    <col min="14" max="14" width="47.6640625" style="43" hidden="1" customWidth="1"/>
    <col min="15" max="15" width="11.44140625" style="43" hidden="1" customWidth="1"/>
    <col min="16" max="16" width="31.88671875" style="43" hidden="1" customWidth="1"/>
    <col min="17" max="17" width="74.6640625" style="43" hidden="1" customWidth="1"/>
    <col min="18" max="18" width="19" style="42" hidden="1" customWidth="1"/>
    <col min="19" max="19" width="13.88671875" style="42" hidden="1" customWidth="1"/>
    <col min="20" max="20" width="33.6640625" style="42" hidden="1" customWidth="1"/>
    <col min="21" max="21" width="55.33203125" style="42" customWidth="1"/>
    <col min="22" max="22" width="18.5546875" style="44" hidden="1" customWidth="1"/>
    <col min="23" max="24" width="19.88671875" style="44" hidden="1" customWidth="1"/>
    <col min="25" max="25" width="21.6640625" style="42" customWidth="1"/>
    <col min="26" max="26" width="21.6640625" style="45" customWidth="1"/>
    <col min="27" max="27" width="21.6640625" style="46" customWidth="1"/>
    <col min="28" max="29" width="21.6640625" style="45" customWidth="1"/>
    <col min="30" max="30" width="29.109375" style="46" customWidth="1"/>
    <col min="31" max="31" width="22.6640625" style="42" customWidth="1"/>
    <col min="32" max="32" width="21.6640625" style="42" hidden="1" customWidth="1"/>
    <col min="33" max="33" width="25.109375" style="42" hidden="1" customWidth="1"/>
    <col min="34" max="34" width="24.44140625" style="42" hidden="1" customWidth="1"/>
    <col min="35" max="35" width="23.109375" style="42" hidden="1" customWidth="1"/>
    <col min="36" max="36" width="19.5546875" style="42" hidden="1" customWidth="1"/>
    <col min="37" max="37" width="17.44140625" style="42" hidden="1" customWidth="1"/>
    <col min="38" max="38" width="17.6640625" style="42" hidden="1" customWidth="1"/>
    <col min="39" max="39" width="19.5546875" style="42" hidden="1" customWidth="1"/>
    <col min="40" max="40" width="22.44140625" style="42" hidden="1" customWidth="1"/>
    <col min="41" max="41" width="12.5546875" style="42" hidden="1" customWidth="1"/>
    <col min="42" max="42" width="21" style="42" hidden="1" customWidth="1"/>
    <col min="43" max="43" width="49.109375" style="47" customWidth="1"/>
    <col min="44" max="44" width="22.33203125" style="48" customWidth="1"/>
    <col min="45" max="45" width="20.33203125" style="49" customWidth="1"/>
    <col min="46" max="46" width="17.6640625" style="42" customWidth="1"/>
    <col min="47" max="47" width="22.6640625" style="50" customWidth="1"/>
    <col min="48" max="49" width="23.109375" style="42" customWidth="1"/>
    <col min="50" max="50" width="23.109375" style="51" customWidth="1"/>
    <col min="51" max="51" width="45.88671875" style="42" customWidth="1"/>
    <col min="52" max="52" width="36.44140625" style="42" customWidth="1"/>
    <col min="53" max="53" width="24.44140625" style="52" customWidth="1"/>
    <col min="54" max="54" width="24.44140625" style="50" customWidth="1"/>
    <col min="55" max="55" width="24.44140625" style="42" customWidth="1"/>
    <col min="56" max="56" width="38.6640625" style="42" customWidth="1"/>
    <col min="57" max="16384" width="11.44140625" style="42"/>
  </cols>
  <sheetData>
    <row r="2" spans="1:56">
      <c r="C2" s="53"/>
      <c r="D2" s="53"/>
      <c r="E2" s="53"/>
      <c r="F2" s="53"/>
      <c r="G2" s="53"/>
      <c r="H2" s="54"/>
      <c r="I2" s="54"/>
      <c r="J2" s="53"/>
      <c r="K2" s="53"/>
      <c r="L2" s="53"/>
    </row>
    <row r="3" spans="1:56" ht="15.6">
      <c r="A3" s="270" t="s">
        <v>0</v>
      </c>
      <c r="B3" s="270"/>
      <c r="C3" s="270"/>
      <c r="D3" s="270"/>
      <c r="E3" s="270"/>
      <c r="F3" s="270"/>
      <c r="G3" s="270"/>
      <c r="H3" s="270"/>
      <c r="I3" s="270"/>
      <c r="J3" s="55"/>
      <c r="K3" s="55"/>
      <c r="L3" s="53"/>
    </row>
    <row r="4" spans="1:56" ht="15.6">
      <c r="A4" s="270" t="s">
        <v>1</v>
      </c>
      <c r="B4" s="270"/>
      <c r="C4" s="270"/>
      <c r="D4" s="270"/>
      <c r="E4" s="270"/>
      <c r="F4" s="270"/>
      <c r="G4" s="270"/>
      <c r="H4" s="270"/>
      <c r="I4" s="270"/>
      <c r="J4" s="55"/>
      <c r="K4" s="55"/>
      <c r="L4" s="53"/>
    </row>
    <row r="5" spans="1:56" ht="15.6">
      <c r="A5" s="271" t="s">
        <v>2</v>
      </c>
      <c r="B5" s="271"/>
      <c r="C5" s="271"/>
      <c r="D5" s="271"/>
      <c r="E5" s="271"/>
      <c r="F5" s="271"/>
      <c r="G5" s="271"/>
      <c r="H5" s="271"/>
      <c r="I5" s="271"/>
      <c r="J5" s="55"/>
      <c r="K5" s="55"/>
      <c r="L5" s="53"/>
    </row>
    <row r="6" spans="1:56" ht="15.6">
      <c r="C6" s="53"/>
      <c r="D6" s="53"/>
      <c r="E6" s="55"/>
      <c r="F6" s="55"/>
      <c r="G6" s="55"/>
      <c r="H6" s="56"/>
      <c r="I6" s="56"/>
      <c r="J6" s="55"/>
      <c r="K6" s="55"/>
      <c r="L6" s="53"/>
    </row>
    <row r="7" spans="1:56" ht="18">
      <c r="A7" s="272" t="s">
        <v>172</v>
      </c>
      <c r="B7" s="272"/>
      <c r="C7" s="272"/>
      <c r="D7" s="272"/>
      <c r="E7" s="272"/>
      <c r="F7" s="272"/>
      <c r="G7" s="272"/>
      <c r="H7" s="272"/>
      <c r="I7" s="272"/>
      <c r="J7" s="74"/>
      <c r="K7" s="74"/>
      <c r="L7" s="74"/>
    </row>
    <row r="8" spans="1:56" ht="18">
      <c r="A8" s="272" t="s">
        <v>173</v>
      </c>
      <c r="B8" s="272"/>
      <c r="C8" s="272"/>
      <c r="D8" s="272"/>
      <c r="E8" s="272"/>
      <c r="F8" s="272"/>
      <c r="G8" s="272"/>
      <c r="H8" s="272"/>
      <c r="I8" s="272"/>
      <c r="J8" s="74"/>
      <c r="K8" s="74"/>
      <c r="L8" s="74"/>
    </row>
    <row r="9" spans="1:56" ht="15.6">
      <c r="C9" s="57"/>
      <c r="D9" s="57"/>
      <c r="E9" s="57"/>
      <c r="F9" s="57"/>
      <c r="G9" s="57"/>
      <c r="H9" s="58"/>
      <c r="I9" s="58"/>
    </row>
    <row r="10" spans="1:56" ht="26.25" customHeight="1">
      <c r="C10" s="59" t="s">
        <v>4</v>
      </c>
      <c r="D10" s="59"/>
      <c r="E10" s="59"/>
      <c r="F10" s="59"/>
      <c r="G10" s="59"/>
      <c r="H10" s="60"/>
      <c r="I10" s="60"/>
      <c r="J10" s="59"/>
      <c r="K10" s="59"/>
      <c r="L10" s="59"/>
      <c r="M10" s="59"/>
      <c r="N10" s="60"/>
      <c r="O10" s="60"/>
      <c r="P10" s="60"/>
    </row>
    <row r="11" spans="1:56" ht="15.6">
      <c r="C11" s="60"/>
      <c r="D11" s="60"/>
      <c r="E11" s="60"/>
      <c r="F11" s="60"/>
      <c r="G11" s="61"/>
      <c r="H11" s="60"/>
      <c r="I11" s="60"/>
      <c r="J11" s="61"/>
      <c r="K11" s="61"/>
      <c r="L11" s="61"/>
      <c r="M11" s="61"/>
      <c r="N11" s="60"/>
      <c r="O11" s="60"/>
      <c r="P11" s="60"/>
    </row>
    <row r="12" spans="1:56" ht="26.25" customHeight="1">
      <c r="C12" s="273" t="s">
        <v>6</v>
      </c>
      <c r="D12" s="273"/>
      <c r="E12" s="273"/>
      <c r="F12" s="273"/>
      <c r="G12" s="273"/>
      <c r="H12" s="273"/>
      <c r="I12" s="273"/>
      <c r="J12" s="273"/>
      <c r="K12" s="273"/>
      <c r="L12" s="273"/>
      <c r="M12" s="273"/>
      <c r="N12" s="273"/>
      <c r="O12" s="273"/>
      <c r="P12" s="273"/>
    </row>
    <row r="13" spans="1:56" ht="15.6"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</row>
    <row r="14" spans="1:56" ht="15.6">
      <c r="C14" s="62"/>
      <c r="D14" s="63"/>
      <c r="E14" s="63"/>
      <c r="F14" s="63"/>
      <c r="G14" s="63"/>
      <c r="H14" s="62"/>
      <c r="I14" s="62"/>
      <c r="J14" s="63"/>
      <c r="K14" s="63"/>
      <c r="L14" s="63"/>
      <c r="M14" s="63"/>
      <c r="N14" s="62"/>
      <c r="O14" s="62"/>
      <c r="P14" s="62"/>
      <c r="AE14" s="274" t="s">
        <v>34</v>
      </c>
      <c r="AF14" s="275"/>
      <c r="AG14" s="275"/>
      <c r="AH14" s="275"/>
      <c r="AI14" s="275"/>
      <c r="AJ14" s="275"/>
      <c r="AK14" s="275"/>
      <c r="AL14" s="275"/>
      <c r="AM14" s="275"/>
      <c r="AN14" s="275"/>
      <c r="AO14" s="275"/>
      <c r="AP14" s="276"/>
    </row>
    <row r="15" spans="1:56" ht="78.75" customHeight="1">
      <c r="A15" s="64" t="s">
        <v>8</v>
      </c>
      <c r="B15" s="65" t="s">
        <v>9</v>
      </c>
      <c r="C15" s="65" t="s">
        <v>10</v>
      </c>
      <c r="D15" s="65" t="s">
        <v>11</v>
      </c>
      <c r="E15" s="65" t="s">
        <v>12</v>
      </c>
      <c r="F15" s="65" t="s">
        <v>13</v>
      </c>
      <c r="G15" s="65" t="s">
        <v>14</v>
      </c>
      <c r="H15" s="66" t="s">
        <v>15</v>
      </c>
      <c r="I15" s="66" t="s">
        <v>16</v>
      </c>
      <c r="J15" s="65" t="s">
        <v>17</v>
      </c>
      <c r="K15" s="65" t="s">
        <v>18</v>
      </c>
      <c r="L15" s="65" t="s">
        <v>19</v>
      </c>
      <c r="M15" s="65" t="s">
        <v>20</v>
      </c>
      <c r="N15" s="66" t="s">
        <v>21</v>
      </c>
      <c r="O15" s="66" t="s">
        <v>22</v>
      </c>
      <c r="P15" s="66" t="s">
        <v>23</v>
      </c>
      <c r="Q15" s="66" t="s">
        <v>24</v>
      </c>
      <c r="R15" s="65" t="s">
        <v>25</v>
      </c>
      <c r="S15" s="65" t="s">
        <v>26</v>
      </c>
      <c r="T15" s="65" t="s">
        <v>27</v>
      </c>
      <c r="U15" s="65" t="s">
        <v>174</v>
      </c>
      <c r="V15" s="65" t="s">
        <v>17</v>
      </c>
      <c r="W15" s="65" t="s">
        <v>29</v>
      </c>
      <c r="X15" s="65" t="s">
        <v>30</v>
      </c>
      <c r="Y15" s="82" t="s">
        <v>31</v>
      </c>
      <c r="Z15" s="83" t="s">
        <v>233</v>
      </c>
      <c r="AA15" s="84" t="s">
        <v>229</v>
      </c>
      <c r="AB15" s="85" t="s">
        <v>175</v>
      </c>
      <c r="AC15" s="83" t="s">
        <v>230</v>
      </c>
      <c r="AD15" s="84" t="s">
        <v>231</v>
      </c>
      <c r="AE15" s="86" t="s">
        <v>47</v>
      </c>
      <c r="AF15" s="86" t="s">
        <v>48</v>
      </c>
      <c r="AG15" s="86" t="s">
        <v>49</v>
      </c>
      <c r="AH15" s="86" t="s">
        <v>50</v>
      </c>
      <c r="AI15" s="86" t="s">
        <v>51</v>
      </c>
      <c r="AJ15" s="86" t="s">
        <v>52</v>
      </c>
      <c r="AK15" s="86" t="s">
        <v>53</v>
      </c>
      <c r="AL15" s="86" t="s">
        <v>54</v>
      </c>
      <c r="AM15" s="86" t="s">
        <v>55</v>
      </c>
      <c r="AN15" s="86" t="s">
        <v>56</v>
      </c>
      <c r="AO15" s="86" t="s">
        <v>57</v>
      </c>
      <c r="AP15" s="86" t="s">
        <v>58</v>
      </c>
      <c r="AQ15" s="100" t="s">
        <v>35</v>
      </c>
      <c r="AR15" s="101" t="s">
        <v>36</v>
      </c>
      <c r="AS15" s="83" t="s">
        <v>38</v>
      </c>
      <c r="AT15" s="83" t="s">
        <v>39</v>
      </c>
      <c r="AU15" s="83" t="s">
        <v>40</v>
      </c>
      <c r="AV15" s="83" t="s">
        <v>41</v>
      </c>
      <c r="AW15" s="83" t="s">
        <v>176</v>
      </c>
      <c r="AX15" s="84" t="s">
        <v>232</v>
      </c>
      <c r="AY15" s="83" t="s">
        <v>177</v>
      </c>
      <c r="AZ15" s="83" t="s">
        <v>178</v>
      </c>
      <c r="BA15" s="84" t="s">
        <v>179</v>
      </c>
      <c r="BB15" s="83" t="s">
        <v>180</v>
      </c>
      <c r="BC15" s="113" t="s">
        <v>181</v>
      </c>
      <c r="BD15" s="114" t="s">
        <v>182</v>
      </c>
    </row>
    <row r="16" spans="1:56" customFormat="1" ht="68.25" customHeight="1">
      <c r="A16" s="67">
        <v>122</v>
      </c>
      <c r="B16" s="68" t="s">
        <v>69</v>
      </c>
      <c r="C16" s="69" t="s">
        <v>70</v>
      </c>
      <c r="D16" s="69" t="s">
        <v>71</v>
      </c>
      <c r="E16" s="70" t="s">
        <v>72</v>
      </c>
      <c r="F16" s="71">
        <v>2.75E-2</v>
      </c>
      <c r="G16" s="72">
        <v>2023</v>
      </c>
      <c r="H16" s="73" t="s">
        <v>73</v>
      </c>
      <c r="I16" s="75" t="s">
        <v>74</v>
      </c>
      <c r="J16" s="73" t="s">
        <v>75</v>
      </c>
      <c r="K16" s="72">
        <v>43</v>
      </c>
      <c r="L16" s="69" t="s">
        <v>76</v>
      </c>
      <c r="M16" s="76" t="s">
        <v>77</v>
      </c>
      <c r="N16" s="77" t="s">
        <v>78</v>
      </c>
      <c r="O16" s="68">
        <v>4301001</v>
      </c>
      <c r="P16" s="69" t="s">
        <v>79</v>
      </c>
      <c r="Q16" s="69" t="s">
        <v>80</v>
      </c>
      <c r="R16" s="69" t="s">
        <v>81</v>
      </c>
      <c r="S16" s="69">
        <v>430100100</v>
      </c>
      <c r="T16" s="69" t="s">
        <v>82</v>
      </c>
      <c r="U16" s="79" t="s">
        <v>183</v>
      </c>
      <c r="V16" s="80" t="s">
        <v>84</v>
      </c>
      <c r="W16" s="80">
        <v>7924</v>
      </c>
      <c r="X16" s="81" t="s">
        <v>86</v>
      </c>
      <c r="Y16" s="87">
        <v>7924</v>
      </c>
      <c r="Z16" s="237">
        <v>1756</v>
      </c>
      <c r="AA16" s="89">
        <f>Z16/Y16</f>
        <v>0.22160524987380112</v>
      </c>
      <c r="AB16" s="90">
        <v>792795850.36000001</v>
      </c>
      <c r="AC16" s="91"/>
      <c r="AD16" s="92">
        <f>AC16/AB16</f>
        <v>0</v>
      </c>
      <c r="AE16" s="93"/>
      <c r="AF16" s="94"/>
      <c r="AG16" s="94"/>
      <c r="AH16" s="94"/>
      <c r="AI16" s="94"/>
      <c r="AJ16" s="94"/>
      <c r="AK16" s="93"/>
      <c r="AL16" s="99"/>
      <c r="AM16" s="99"/>
      <c r="AN16" s="99"/>
      <c r="AO16" s="99"/>
      <c r="AP16" s="99"/>
      <c r="AQ16" s="102" t="s">
        <v>87</v>
      </c>
      <c r="AR16" s="103"/>
      <c r="AS16" s="104"/>
      <c r="AT16" s="105"/>
      <c r="AU16" s="87">
        <v>1756</v>
      </c>
      <c r="AV16" s="99"/>
      <c r="AW16" s="99"/>
      <c r="AX16" s="115"/>
      <c r="AY16" s="116"/>
      <c r="AZ16" s="117"/>
      <c r="BA16" s="121">
        <f>AA16</f>
        <v>0.22160524987380112</v>
      </c>
      <c r="BB16" s="119" t="s">
        <v>184</v>
      </c>
      <c r="BC16" s="99" t="s">
        <v>185</v>
      </c>
      <c r="BD16" s="238" t="s">
        <v>234</v>
      </c>
    </row>
    <row r="17" spans="1:56" s="41" customFormat="1" ht="100.5" customHeight="1">
      <c r="A17" s="277">
        <v>123</v>
      </c>
      <c r="B17" s="279" t="s">
        <v>69</v>
      </c>
      <c r="C17" s="281" t="s">
        <v>70</v>
      </c>
      <c r="D17" s="281" t="s">
        <v>71</v>
      </c>
      <c r="E17" s="283" t="s">
        <v>72</v>
      </c>
      <c r="F17" s="285">
        <v>2.75E-2</v>
      </c>
      <c r="G17" s="287">
        <v>2024</v>
      </c>
      <c r="H17" s="289" t="s">
        <v>73</v>
      </c>
      <c r="I17" s="291" t="s">
        <v>74</v>
      </c>
      <c r="J17" s="287" t="s">
        <v>75</v>
      </c>
      <c r="K17" s="287">
        <v>43</v>
      </c>
      <c r="L17" s="281" t="s">
        <v>76</v>
      </c>
      <c r="M17" s="279" t="s">
        <v>77</v>
      </c>
      <c r="N17" s="293" t="s">
        <v>78</v>
      </c>
      <c r="O17" s="295">
        <v>4301037</v>
      </c>
      <c r="P17" s="297" t="s">
        <v>95</v>
      </c>
      <c r="Q17" s="297" t="s">
        <v>96</v>
      </c>
      <c r="R17" s="281" t="s">
        <v>81</v>
      </c>
      <c r="S17" s="281">
        <v>430103700</v>
      </c>
      <c r="T17" s="281" t="s">
        <v>97</v>
      </c>
      <c r="U17" s="299" t="s">
        <v>186</v>
      </c>
      <c r="V17" s="281" t="s">
        <v>84</v>
      </c>
      <c r="W17" s="281">
        <v>69099</v>
      </c>
      <c r="X17" s="301" t="s">
        <v>86</v>
      </c>
      <c r="Y17" s="309">
        <v>69099</v>
      </c>
      <c r="Z17" s="311">
        <f>AU18+AU17</f>
        <v>38052</v>
      </c>
      <c r="AA17" s="313">
        <f t="shared" ref="AA17:AA22" si="0">Z17/Y17</f>
        <v>0.5506881430990318</v>
      </c>
      <c r="AB17" s="315">
        <v>4549460603.6700001</v>
      </c>
      <c r="AC17" s="305">
        <f>328546664+20295314</f>
        <v>348841978</v>
      </c>
      <c r="AD17" s="303">
        <f>AC17/AB17</f>
        <v>7.6677656625621302E-2</v>
      </c>
      <c r="AE17" s="305">
        <f>328546664+20295314</f>
        <v>348841978</v>
      </c>
      <c r="AF17" s="94"/>
      <c r="AG17" s="94"/>
      <c r="AH17" s="94"/>
      <c r="AI17" s="94"/>
      <c r="AJ17" s="94"/>
      <c r="AK17" s="260"/>
      <c r="AL17" s="90"/>
      <c r="AM17" s="90"/>
      <c r="AN17" s="90"/>
      <c r="AO17" s="90"/>
      <c r="AP17" s="90"/>
      <c r="AQ17" s="106" t="s">
        <v>187</v>
      </c>
      <c r="AR17" s="107" t="s">
        <v>188</v>
      </c>
      <c r="AS17" s="108" t="s">
        <v>189</v>
      </c>
      <c r="AT17" s="109">
        <v>7</v>
      </c>
      <c r="AU17" s="110">
        <v>21695</v>
      </c>
      <c r="AV17" s="90">
        <f>POAI!E14</f>
        <v>1275256325</v>
      </c>
      <c r="AW17" s="90">
        <v>76408647</v>
      </c>
      <c r="AX17" s="236">
        <f>AW17/AV17</f>
        <v>5.9916305061258959E-2</v>
      </c>
      <c r="AY17" s="120" t="s">
        <v>117</v>
      </c>
      <c r="AZ17" s="120" t="s">
        <v>190</v>
      </c>
      <c r="BA17" s="307">
        <f>AA17</f>
        <v>0.5506881430990318</v>
      </c>
      <c r="BB17" s="119" t="s">
        <v>184</v>
      </c>
      <c r="BC17" s="99" t="s">
        <v>185</v>
      </c>
      <c r="BD17" s="90"/>
    </row>
    <row r="18" spans="1:56" s="41" customFormat="1" ht="52.5" customHeight="1">
      <c r="A18" s="278"/>
      <c r="B18" s="280"/>
      <c r="C18" s="282"/>
      <c r="D18" s="282"/>
      <c r="E18" s="284"/>
      <c r="F18" s="286"/>
      <c r="G18" s="288"/>
      <c r="H18" s="290"/>
      <c r="I18" s="292"/>
      <c r="J18" s="288"/>
      <c r="K18" s="288"/>
      <c r="L18" s="282"/>
      <c r="M18" s="280"/>
      <c r="N18" s="294"/>
      <c r="O18" s="296"/>
      <c r="P18" s="298"/>
      <c r="Q18" s="298"/>
      <c r="R18" s="282"/>
      <c r="S18" s="282"/>
      <c r="T18" s="282"/>
      <c r="U18" s="300"/>
      <c r="V18" s="282"/>
      <c r="W18" s="282"/>
      <c r="X18" s="302"/>
      <c r="Y18" s="310"/>
      <c r="Z18" s="312"/>
      <c r="AA18" s="314"/>
      <c r="AB18" s="316"/>
      <c r="AC18" s="306"/>
      <c r="AD18" s="304"/>
      <c r="AE18" s="306"/>
      <c r="AF18" s="94"/>
      <c r="AG18" s="94"/>
      <c r="AH18" s="94"/>
      <c r="AI18" s="94"/>
      <c r="AJ18" s="94"/>
      <c r="AK18" s="263"/>
      <c r="AL18" s="90"/>
      <c r="AM18" s="90"/>
      <c r="AN18" s="90"/>
      <c r="AO18" s="90"/>
      <c r="AP18" s="90"/>
      <c r="AQ18" s="106" t="s">
        <v>191</v>
      </c>
      <c r="AR18" s="107" t="s">
        <v>192</v>
      </c>
      <c r="AS18" s="108" t="s">
        <v>189</v>
      </c>
      <c r="AT18" s="109">
        <v>7</v>
      </c>
      <c r="AU18" s="110">
        <f>8530+7827</f>
        <v>16357</v>
      </c>
      <c r="AV18" s="90">
        <f>POAI!E17</f>
        <v>1566848676</v>
      </c>
      <c r="AW18" s="90">
        <v>637892979</v>
      </c>
      <c r="AX18" s="115">
        <f>AW18/AV18</f>
        <v>0.40711843381613194</v>
      </c>
      <c r="AY18" s="120" t="s">
        <v>101</v>
      </c>
      <c r="AZ18" s="122" t="s">
        <v>235</v>
      </c>
      <c r="BA18" s="308"/>
      <c r="BB18" s="119" t="s">
        <v>184</v>
      </c>
      <c r="BC18" s="99" t="s">
        <v>185</v>
      </c>
      <c r="BD18" s="90"/>
    </row>
    <row r="19" spans="1:56" customFormat="1" ht="54.75" customHeight="1">
      <c r="A19" s="67">
        <v>124</v>
      </c>
      <c r="B19" s="68" t="s">
        <v>69</v>
      </c>
      <c r="C19" s="69" t="s">
        <v>70</v>
      </c>
      <c r="D19" s="69" t="s">
        <v>127</v>
      </c>
      <c r="E19" s="70" t="s">
        <v>128</v>
      </c>
      <c r="F19" s="71">
        <v>3.0999999999999999E-3</v>
      </c>
      <c r="G19" s="72">
        <v>2023</v>
      </c>
      <c r="H19" s="73" t="s">
        <v>73</v>
      </c>
      <c r="I19" s="75" t="s">
        <v>129</v>
      </c>
      <c r="J19" s="73" t="s">
        <v>75</v>
      </c>
      <c r="K19" s="72">
        <v>43</v>
      </c>
      <c r="L19" s="69" t="s">
        <v>76</v>
      </c>
      <c r="M19" s="76" t="s">
        <v>77</v>
      </c>
      <c r="N19" s="77" t="s">
        <v>78</v>
      </c>
      <c r="O19" s="68">
        <v>4301007</v>
      </c>
      <c r="P19" s="69" t="s">
        <v>130</v>
      </c>
      <c r="Q19" s="69" t="s">
        <v>131</v>
      </c>
      <c r="R19" s="69" t="s">
        <v>132</v>
      </c>
      <c r="S19" s="69">
        <v>430100700</v>
      </c>
      <c r="T19" s="69" t="s">
        <v>133</v>
      </c>
      <c r="U19" s="79" t="s">
        <v>193</v>
      </c>
      <c r="V19" s="80" t="s">
        <v>84</v>
      </c>
      <c r="W19" s="80">
        <v>2990</v>
      </c>
      <c r="X19" s="81" t="s">
        <v>86</v>
      </c>
      <c r="Y19" s="87">
        <v>2990</v>
      </c>
      <c r="Z19" s="88">
        <f>AU19</f>
        <v>635</v>
      </c>
      <c r="AA19" s="89">
        <f t="shared" si="0"/>
        <v>0.21237458193979933</v>
      </c>
      <c r="AB19" s="90">
        <v>846960000</v>
      </c>
      <c r="AC19" s="91">
        <v>161638647</v>
      </c>
      <c r="AD19" s="92">
        <f>AC19/AB19</f>
        <v>0.19084566803627101</v>
      </c>
      <c r="AE19" s="91">
        <v>161638647</v>
      </c>
      <c r="AF19" s="94"/>
      <c r="AG19" s="94"/>
      <c r="AH19" s="94"/>
      <c r="AI19" s="94"/>
      <c r="AJ19" s="94"/>
      <c r="AK19" s="93"/>
      <c r="AL19" s="99"/>
      <c r="AM19" s="99"/>
      <c r="AN19" s="99"/>
      <c r="AO19" s="99"/>
      <c r="AP19" s="99"/>
      <c r="AQ19" s="106" t="s">
        <v>194</v>
      </c>
      <c r="AR19" s="111" t="s">
        <v>195</v>
      </c>
      <c r="AS19" s="108" t="s">
        <v>236</v>
      </c>
      <c r="AT19" s="109">
        <v>7</v>
      </c>
      <c r="AU19" s="87">
        <v>635</v>
      </c>
      <c r="AV19" s="99">
        <f>POAI!E15</f>
        <v>637904635</v>
      </c>
      <c r="AW19" s="99">
        <v>404817661</v>
      </c>
      <c r="AX19" s="115">
        <f t="shared" ref="AX19:AX20" si="1">AW19/AV19</f>
        <v>0.63460529801605847</v>
      </c>
      <c r="AY19" s="116" t="s">
        <v>137</v>
      </c>
      <c r="AZ19" s="116" t="s">
        <v>196</v>
      </c>
      <c r="BA19" s="121">
        <f t="shared" ref="BA19:BA21" si="2">AA19</f>
        <v>0.21237458193979933</v>
      </c>
      <c r="BB19" s="119" t="s">
        <v>184</v>
      </c>
      <c r="BC19" s="99" t="s">
        <v>185</v>
      </c>
      <c r="BD19" s="99"/>
    </row>
    <row r="20" spans="1:56" customFormat="1" ht="107.25" customHeight="1">
      <c r="A20" s="67">
        <v>125</v>
      </c>
      <c r="B20" s="68" t="s">
        <v>69</v>
      </c>
      <c r="C20" s="69" t="s">
        <v>70</v>
      </c>
      <c r="D20" s="69" t="s">
        <v>138</v>
      </c>
      <c r="E20" s="70" t="s">
        <v>139</v>
      </c>
      <c r="F20" s="71">
        <v>3.0999999999999999E-3</v>
      </c>
      <c r="G20" s="72">
        <v>2023</v>
      </c>
      <c r="H20" s="73" t="s">
        <v>73</v>
      </c>
      <c r="I20" s="69" t="s">
        <v>140</v>
      </c>
      <c r="J20" s="73" t="s">
        <v>75</v>
      </c>
      <c r="K20" s="72">
        <v>43</v>
      </c>
      <c r="L20" s="69" t="s">
        <v>76</v>
      </c>
      <c r="M20" s="78" t="s">
        <v>141</v>
      </c>
      <c r="N20" s="69" t="s">
        <v>142</v>
      </c>
      <c r="O20" s="68">
        <v>4302001</v>
      </c>
      <c r="P20" s="69" t="s">
        <v>143</v>
      </c>
      <c r="Q20" s="69" t="s">
        <v>144</v>
      </c>
      <c r="R20" s="69" t="s">
        <v>145</v>
      </c>
      <c r="S20" s="69" t="s">
        <v>146</v>
      </c>
      <c r="T20" s="69" t="s">
        <v>147</v>
      </c>
      <c r="U20" s="79" t="s">
        <v>197</v>
      </c>
      <c r="V20" s="80" t="s">
        <v>84</v>
      </c>
      <c r="W20" s="80">
        <v>2344</v>
      </c>
      <c r="X20" s="81" t="s">
        <v>86</v>
      </c>
      <c r="Y20" s="87">
        <v>2344</v>
      </c>
      <c r="Z20" s="88">
        <f>AU20</f>
        <v>1144</v>
      </c>
      <c r="AA20" s="89">
        <f t="shared" si="0"/>
        <v>0.48805460750853241</v>
      </c>
      <c r="AB20" s="90">
        <v>1626163200</v>
      </c>
      <c r="AC20" s="91">
        <v>336295149</v>
      </c>
      <c r="AD20" s="92">
        <f>AC20/AB20</f>
        <v>0.20680282827701399</v>
      </c>
      <c r="AE20" s="91">
        <v>336295149</v>
      </c>
      <c r="AF20" s="94"/>
      <c r="AG20" s="94"/>
      <c r="AH20" s="94"/>
      <c r="AI20" s="94"/>
      <c r="AJ20" s="94"/>
      <c r="AK20" s="93"/>
      <c r="AL20" s="99"/>
      <c r="AM20" s="99"/>
      <c r="AN20" s="99"/>
      <c r="AO20" s="99"/>
      <c r="AP20" s="99"/>
      <c r="AQ20" s="106" t="s">
        <v>198</v>
      </c>
      <c r="AR20" s="111" t="s">
        <v>199</v>
      </c>
      <c r="AS20" s="104" t="s">
        <v>200</v>
      </c>
      <c r="AT20" s="109">
        <v>7</v>
      </c>
      <c r="AU20" s="87">
        <v>1144</v>
      </c>
      <c r="AV20" s="99">
        <f>POAI!E26</f>
        <v>4655768959</v>
      </c>
      <c r="AW20" s="99">
        <v>1180644426</v>
      </c>
      <c r="AX20" s="115">
        <f t="shared" si="1"/>
        <v>0.25358741733043116</v>
      </c>
      <c r="AY20" s="116" t="s">
        <v>151</v>
      </c>
      <c r="AZ20" s="116" t="s">
        <v>201</v>
      </c>
      <c r="BA20" s="121">
        <f t="shared" si="2"/>
        <v>0.48805460750853241</v>
      </c>
      <c r="BB20" s="119" t="s">
        <v>184</v>
      </c>
      <c r="BC20" s="99" t="s">
        <v>185</v>
      </c>
      <c r="BD20" s="99"/>
    </row>
    <row r="21" spans="1:56" customFormat="1" ht="56.25" customHeight="1">
      <c r="A21" s="67">
        <v>126</v>
      </c>
      <c r="B21" s="68" t="s">
        <v>69</v>
      </c>
      <c r="C21" s="69" t="s">
        <v>70</v>
      </c>
      <c r="D21" s="69" t="s">
        <v>138</v>
      </c>
      <c r="E21" s="70" t="s">
        <v>139</v>
      </c>
      <c r="F21" s="71">
        <v>3.0999999999999999E-3</v>
      </c>
      <c r="G21" s="72">
        <v>2023</v>
      </c>
      <c r="H21" s="73" t="s">
        <v>73</v>
      </c>
      <c r="I21" s="69" t="s">
        <v>140</v>
      </c>
      <c r="J21" s="73" t="s">
        <v>75</v>
      </c>
      <c r="K21" s="72">
        <v>43</v>
      </c>
      <c r="L21" s="69" t="s">
        <v>76</v>
      </c>
      <c r="M21" s="78" t="s">
        <v>141</v>
      </c>
      <c r="N21" s="69" t="s">
        <v>142</v>
      </c>
      <c r="O21" s="68">
        <v>4302002</v>
      </c>
      <c r="P21" s="69" t="s">
        <v>156</v>
      </c>
      <c r="Q21" s="69" t="s">
        <v>157</v>
      </c>
      <c r="R21" s="69" t="s">
        <v>158</v>
      </c>
      <c r="S21" s="69">
        <v>430200200</v>
      </c>
      <c r="T21" s="69" t="s">
        <v>159</v>
      </c>
      <c r="U21" s="79" t="s">
        <v>161</v>
      </c>
      <c r="V21" s="80" t="s">
        <v>84</v>
      </c>
      <c r="W21" s="80">
        <v>406</v>
      </c>
      <c r="X21" s="81" t="s">
        <v>86</v>
      </c>
      <c r="Y21" s="78">
        <v>406</v>
      </c>
      <c r="Z21" s="95">
        <f>AU21</f>
        <v>64</v>
      </c>
      <c r="AA21" s="89">
        <f t="shared" si="0"/>
        <v>0.15763546798029557</v>
      </c>
      <c r="AB21" s="90">
        <v>1459484989.55</v>
      </c>
      <c r="AC21" s="91"/>
      <c r="AD21" s="92">
        <f>AC21/AB21</f>
        <v>0</v>
      </c>
      <c r="AE21" s="93"/>
      <c r="AF21" s="94"/>
      <c r="AG21" s="94"/>
      <c r="AH21" s="94"/>
      <c r="AI21" s="94"/>
      <c r="AJ21" s="94"/>
      <c r="AK21" s="93"/>
      <c r="AL21" s="99"/>
      <c r="AM21" s="99"/>
      <c r="AN21" s="99"/>
      <c r="AO21" s="99"/>
      <c r="AP21" s="99"/>
      <c r="AQ21" s="102" t="s">
        <v>149</v>
      </c>
      <c r="AR21" s="103" t="s">
        <v>150</v>
      </c>
      <c r="AS21" s="104" t="s">
        <v>200</v>
      </c>
      <c r="AT21" s="109">
        <v>7</v>
      </c>
      <c r="AU21" s="78">
        <v>64</v>
      </c>
      <c r="AV21" s="99"/>
      <c r="AW21" s="99">
        <v>184387800</v>
      </c>
      <c r="AX21" s="115"/>
      <c r="AY21" s="116" t="s">
        <v>161</v>
      </c>
      <c r="AZ21" s="116" t="s">
        <v>202</v>
      </c>
      <c r="BA21" s="121">
        <f t="shared" si="2"/>
        <v>0.15763546798029557</v>
      </c>
      <c r="BB21" s="119" t="s">
        <v>184</v>
      </c>
      <c r="BC21" s="99" t="s">
        <v>185</v>
      </c>
      <c r="BD21" s="99" t="s">
        <v>237</v>
      </c>
    </row>
    <row r="22" spans="1:56" customFormat="1" ht="63.75" customHeight="1">
      <c r="A22" s="67">
        <v>127</v>
      </c>
      <c r="B22" s="68" t="s">
        <v>69</v>
      </c>
      <c r="C22" s="69" t="s">
        <v>70</v>
      </c>
      <c r="D22" s="69" t="s">
        <v>138</v>
      </c>
      <c r="E22" s="70" t="s">
        <v>139</v>
      </c>
      <c r="F22" s="71">
        <v>3.0999999999999999E-3</v>
      </c>
      <c r="G22" s="72">
        <v>2023</v>
      </c>
      <c r="H22" s="73" t="s">
        <v>73</v>
      </c>
      <c r="I22" s="69" t="s">
        <v>140</v>
      </c>
      <c r="J22" s="73" t="s">
        <v>75</v>
      </c>
      <c r="K22" s="72">
        <v>43</v>
      </c>
      <c r="L22" s="69" t="s">
        <v>76</v>
      </c>
      <c r="M22" s="78" t="s">
        <v>141</v>
      </c>
      <c r="N22" s="69" t="s">
        <v>142</v>
      </c>
      <c r="O22" s="68">
        <v>4302062</v>
      </c>
      <c r="P22" s="69" t="s">
        <v>162</v>
      </c>
      <c r="Q22" s="69" t="s">
        <v>163</v>
      </c>
      <c r="R22" s="69" t="s">
        <v>164</v>
      </c>
      <c r="S22" s="69">
        <v>430206200</v>
      </c>
      <c r="T22" s="69" t="s">
        <v>165</v>
      </c>
      <c r="U22" s="79" t="s">
        <v>168</v>
      </c>
      <c r="V22" s="80" t="s">
        <v>84</v>
      </c>
      <c r="W22" s="80">
        <v>8</v>
      </c>
      <c r="X22" s="81" t="s">
        <v>86</v>
      </c>
      <c r="Y22" s="78">
        <v>8</v>
      </c>
      <c r="Z22" s="95"/>
      <c r="AA22" s="89">
        <f t="shared" si="0"/>
        <v>0</v>
      </c>
      <c r="AB22" s="90">
        <v>211740000</v>
      </c>
      <c r="AC22" s="91"/>
      <c r="AD22" s="92">
        <f>AC22/AB22</f>
        <v>0</v>
      </c>
      <c r="AE22" s="93"/>
      <c r="AF22" s="94"/>
      <c r="AG22" s="94"/>
      <c r="AH22" s="94"/>
      <c r="AI22" s="94"/>
      <c r="AJ22" s="94"/>
      <c r="AK22" s="93"/>
      <c r="AL22" s="99"/>
      <c r="AM22" s="99"/>
      <c r="AN22" s="99"/>
      <c r="AO22" s="99"/>
      <c r="AP22" s="99"/>
      <c r="AQ22" s="106"/>
      <c r="AR22" s="111"/>
      <c r="AS22" s="104"/>
      <c r="AT22" s="109">
        <v>7</v>
      </c>
      <c r="AU22" s="78"/>
      <c r="AV22" s="99"/>
      <c r="AW22" s="99"/>
      <c r="AX22" s="115"/>
      <c r="AY22" s="117"/>
      <c r="AZ22" s="117"/>
      <c r="BA22" s="118"/>
      <c r="BB22" s="119" t="s">
        <v>184</v>
      </c>
      <c r="BC22" s="99" t="s">
        <v>185</v>
      </c>
      <c r="BD22" s="99"/>
    </row>
    <row r="23" spans="1:56" ht="13.8">
      <c r="Z23" s="96">
        <f>SUM(Z16:Z22)</f>
        <v>41651</v>
      </c>
      <c r="AB23" s="97">
        <f>SUM(AB16:AB22)</f>
        <v>9486604643.5799999</v>
      </c>
      <c r="AC23" s="97">
        <f>SUM(AC16:AC22)</f>
        <v>846775774</v>
      </c>
      <c r="AE23" s="98">
        <f>SUM(AE16:AE22)</f>
        <v>846775774</v>
      </c>
      <c r="AK23" s="98">
        <f>SUM(AK16:AK22)</f>
        <v>0</v>
      </c>
      <c r="AT23" s="109"/>
      <c r="AU23" s="112">
        <f>SUM(AU16:AU22)</f>
        <v>41651</v>
      </c>
      <c r="AV23" s="98">
        <f>SUM(AV17:AV22)</f>
        <v>8135778595</v>
      </c>
      <c r="AW23" s="98">
        <f>SUM(AW17:AW22)</f>
        <v>2484151513</v>
      </c>
      <c r="BD23" s="98"/>
    </row>
    <row r="24" spans="1:56">
      <c r="BD24" s="98"/>
    </row>
  </sheetData>
  <autoFilter ref="A15:BD23" xr:uid="{00000000-0009-0000-0000-000001000000}"/>
  <mergeCells count="40">
    <mergeCell ref="AD17:AD18"/>
    <mergeCell ref="AE17:AE18"/>
    <mergeCell ref="AK17:AK18"/>
    <mergeCell ref="BA17:BA18"/>
    <mergeCell ref="Y17:Y18"/>
    <mergeCell ref="Z17:Z18"/>
    <mergeCell ref="AA17:AA18"/>
    <mergeCell ref="AB17:AB18"/>
    <mergeCell ref="AC17:AC18"/>
    <mergeCell ref="T17:T18"/>
    <mergeCell ref="U17:U18"/>
    <mergeCell ref="V17:V18"/>
    <mergeCell ref="W17:W18"/>
    <mergeCell ref="X17:X18"/>
    <mergeCell ref="O17:O18"/>
    <mergeCell ref="P17:P18"/>
    <mergeCell ref="Q17:Q18"/>
    <mergeCell ref="R17:R18"/>
    <mergeCell ref="S17:S18"/>
    <mergeCell ref="C12:P12"/>
    <mergeCell ref="AE14:AP14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  <mergeCell ref="J17:J18"/>
    <mergeCell ref="K17:K18"/>
    <mergeCell ref="L17:L18"/>
    <mergeCell ref="M17:M18"/>
    <mergeCell ref="N17:N18"/>
    <mergeCell ref="A3:I3"/>
    <mergeCell ref="A4:I4"/>
    <mergeCell ref="A5:I5"/>
    <mergeCell ref="A7:I7"/>
    <mergeCell ref="A8:I8"/>
  </mergeCells>
  <phoneticPr fontId="31" type="noConversion"/>
  <dataValidations count="2">
    <dataValidation type="whole" allowBlank="1" showInputMessage="1" showErrorMessage="1" sqref="G16:G17 G19:G22" xr:uid="{00000000-0002-0000-0100-000000000000}">
      <formula1>2000</formula1>
      <formula2>2023</formula2>
    </dataValidation>
    <dataValidation type="list" allowBlank="1" showInputMessage="1" showErrorMessage="1" sqref="M20:M22" xr:uid="{00000000-0002-0000-0100-000001000000}">
      <formula1>#REF!</formula1>
    </dataValidation>
  </dataValidation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0"/>
  <sheetViews>
    <sheetView topLeftCell="A19" workbookViewId="0">
      <selection activeCell="B42" sqref="B42"/>
    </sheetView>
  </sheetViews>
  <sheetFormatPr baseColWidth="10" defaultColWidth="11.44140625" defaultRowHeight="14.4"/>
  <cols>
    <col min="1" max="1" width="11.44140625" style="1"/>
    <col min="2" max="2" width="53.33203125" style="1" customWidth="1"/>
    <col min="3" max="3" width="18.33203125" style="1" customWidth="1"/>
    <col min="4" max="4" width="22.33203125" style="1" customWidth="1"/>
    <col min="5" max="5" width="19.44140625" style="1" customWidth="1"/>
    <col min="6" max="6" width="13.88671875" style="1" customWidth="1"/>
    <col min="7" max="8" width="19.33203125" style="1" customWidth="1"/>
    <col min="9" max="9" width="19.109375" style="1" customWidth="1"/>
    <col min="10" max="10" width="17.33203125" style="1" customWidth="1"/>
    <col min="11" max="11" width="16.5546875" style="1" customWidth="1"/>
    <col min="12" max="12" width="16.6640625" style="1" customWidth="1"/>
    <col min="13" max="16384" width="11.44140625" style="1"/>
  </cols>
  <sheetData>
    <row r="1" spans="2:9" ht="15.6">
      <c r="B1" s="2"/>
      <c r="C1" s="2"/>
      <c r="D1" s="2"/>
      <c r="E1" s="2"/>
      <c r="F1" s="2"/>
      <c r="G1" s="2"/>
      <c r="H1" s="2"/>
      <c r="I1" s="2"/>
    </row>
    <row r="2" spans="2:9" ht="18">
      <c r="B2" s="317" t="s">
        <v>203</v>
      </c>
      <c r="C2" s="317"/>
      <c r="D2" s="317"/>
      <c r="E2" s="317"/>
      <c r="F2" s="317"/>
      <c r="G2" s="317"/>
      <c r="H2" s="317"/>
      <c r="I2" s="317"/>
    </row>
    <row r="3" spans="2:9" ht="18">
      <c r="B3" s="3"/>
      <c r="C3" s="3"/>
      <c r="D3" s="3"/>
      <c r="E3" s="3"/>
      <c r="F3" s="3"/>
      <c r="G3" s="3"/>
      <c r="H3" s="3"/>
      <c r="I3" s="3"/>
    </row>
    <row r="4" spans="2:9" ht="18">
      <c r="B4" s="317" t="s">
        <v>204</v>
      </c>
      <c r="C4" s="317"/>
      <c r="D4" s="317"/>
      <c r="E4" s="317"/>
      <c r="F4" s="317"/>
      <c r="G4" s="317"/>
      <c r="H4" s="317"/>
      <c r="I4" s="317"/>
    </row>
    <row r="5" spans="2:9" ht="18">
      <c r="B5" s="3"/>
      <c r="C5" s="3"/>
      <c r="D5" s="3"/>
      <c r="E5" s="3"/>
      <c r="F5" s="3"/>
      <c r="G5" s="3"/>
      <c r="H5" s="3"/>
      <c r="I5" s="3"/>
    </row>
    <row r="6" spans="2:9" ht="18">
      <c r="B6" s="317" t="s">
        <v>205</v>
      </c>
      <c r="C6" s="317"/>
      <c r="D6" s="317"/>
      <c r="E6" s="317"/>
      <c r="F6" s="317"/>
      <c r="G6" s="317"/>
      <c r="H6" s="317"/>
      <c r="I6" s="317"/>
    </row>
    <row r="7" spans="2:9" ht="18">
      <c r="B7" s="317" t="s">
        <v>206</v>
      </c>
      <c r="C7" s="317"/>
      <c r="D7" s="317"/>
      <c r="E7" s="317"/>
      <c r="F7" s="317"/>
      <c r="G7" s="317"/>
      <c r="H7" s="317"/>
      <c r="I7" s="317"/>
    </row>
    <row r="9" spans="2:9" ht="16.2" customHeight="1">
      <c r="B9" s="348" t="s">
        <v>207</v>
      </c>
      <c r="C9" s="349"/>
      <c r="D9" s="333"/>
      <c r="E9" s="333" t="s">
        <v>208</v>
      </c>
      <c r="F9" s="318" t="s">
        <v>209</v>
      </c>
      <c r="G9" s="319"/>
      <c r="H9" s="319"/>
      <c r="I9" s="320"/>
    </row>
    <row r="10" spans="2:9" ht="31.2">
      <c r="B10" s="350"/>
      <c r="C10" s="351"/>
      <c r="D10" s="334"/>
      <c r="E10" s="334"/>
      <c r="F10" s="318" t="s">
        <v>210</v>
      </c>
      <c r="G10" s="319"/>
      <c r="H10" s="320"/>
      <c r="I10" s="4" t="s">
        <v>211</v>
      </c>
    </row>
    <row r="11" spans="2:9" ht="31.2">
      <c r="B11" s="352"/>
      <c r="C11" s="353"/>
      <c r="D11" s="335"/>
      <c r="E11" s="335"/>
      <c r="F11" s="4" t="s">
        <v>212</v>
      </c>
      <c r="G11" s="5" t="s">
        <v>213</v>
      </c>
      <c r="H11" s="4" t="s">
        <v>214</v>
      </c>
      <c r="I11" s="4" t="s">
        <v>215</v>
      </c>
    </row>
    <row r="12" spans="2:9" ht="15.6">
      <c r="B12" s="321" t="s">
        <v>216</v>
      </c>
      <c r="C12" s="322"/>
      <c r="D12" s="323"/>
      <c r="E12" s="6">
        <f>SUM(F12:I12)</f>
        <v>4473189784.5600004</v>
      </c>
      <c r="F12" s="7">
        <v>430031326.48000002</v>
      </c>
      <c r="G12" s="7">
        <v>2382176160</v>
      </c>
      <c r="H12" s="7">
        <v>5390000</v>
      </c>
      <c r="I12" s="7">
        <v>1655592298.0799999</v>
      </c>
    </row>
    <row r="13" spans="2:9" ht="31.2">
      <c r="B13" s="8" t="s">
        <v>217</v>
      </c>
      <c r="C13" s="8" t="s">
        <v>218</v>
      </c>
      <c r="D13" s="9" t="s">
        <v>219</v>
      </c>
      <c r="E13" s="9" t="s">
        <v>220</v>
      </c>
      <c r="F13" s="9" t="s">
        <v>221</v>
      </c>
      <c r="G13" s="10" t="s">
        <v>212</v>
      </c>
      <c r="H13" s="11" t="s">
        <v>213</v>
      </c>
      <c r="I13" s="10" t="s">
        <v>215</v>
      </c>
    </row>
    <row r="14" spans="2:9" ht="46.8">
      <c r="B14" s="12" t="s">
        <v>187</v>
      </c>
      <c r="C14" s="13">
        <v>202400000004191</v>
      </c>
      <c r="D14" s="14">
        <v>4656834508</v>
      </c>
      <c r="E14" s="15">
        <v>1275256325</v>
      </c>
      <c r="F14" s="16">
        <f>+G14+H14+I14</f>
        <v>20295314</v>
      </c>
      <c r="G14" s="17">
        <v>20295314</v>
      </c>
      <c r="H14" s="16">
        <v>0</v>
      </c>
      <c r="I14" s="16">
        <v>0</v>
      </c>
    </row>
    <row r="15" spans="2:9" ht="46.8">
      <c r="B15" s="12" t="s">
        <v>194</v>
      </c>
      <c r="C15" s="13">
        <v>202400000004625</v>
      </c>
      <c r="D15" s="14">
        <v>3019140900</v>
      </c>
      <c r="E15" s="15">
        <v>637904635</v>
      </c>
      <c r="F15" s="16">
        <f t="shared" ref="F15:F18" si="0">+G15+H15+I15</f>
        <v>161638647</v>
      </c>
      <c r="G15" s="16">
        <v>0</v>
      </c>
      <c r="H15" s="17">
        <v>161638647</v>
      </c>
      <c r="I15" s="16">
        <v>0</v>
      </c>
    </row>
    <row r="16" spans="2:9" ht="31.2">
      <c r="B16" s="12" t="s">
        <v>222</v>
      </c>
      <c r="C16" s="13">
        <v>2024003190081</v>
      </c>
      <c r="D16" s="14">
        <v>3595576900</v>
      </c>
      <c r="E16" s="15">
        <v>827796149.03999996</v>
      </c>
      <c r="F16" s="16">
        <f t="shared" si="0"/>
        <v>0</v>
      </c>
      <c r="G16" s="16">
        <v>0</v>
      </c>
      <c r="H16" s="16">
        <v>0</v>
      </c>
      <c r="I16" s="16">
        <v>0</v>
      </c>
    </row>
    <row r="17" spans="2:9" ht="62.4">
      <c r="B17" s="18" t="s">
        <v>223</v>
      </c>
      <c r="C17" s="13">
        <v>202400000005533</v>
      </c>
      <c r="D17" s="19">
        <v>5878564360</v>
      </c>
      <c r="E17" s="15">
        <v>1566848676</v>
      </c>
      <c r="F17" s="16">
        <f t="shared" si="0"/>
        <v>328546664</v>
      </c>
      <c r="G17" s="16">
        <v>0</v>
      </c>
      <c r="H17" s="17">
        <v>328546664</v>
      </c>
      <c r="I17" s="16">
        <v>0</v>
      </c>
    </row>
    <row r="18" spans="2:9" ht="46.8">
      <c r="B18" s="12" t="s">
        <v>224</v>
      </c>
      <c r="C18" s="13">
        <v>2024003190073</v>
      </c>
      <c r="D18" s="14">
        <v>165384000</v>
      </c>
      <c r="E18" s="15">
        <v>165384000</v>
      </c>
      <c r="F18" s="16">
        <f t="shared" si="0"/>
        <v>0</v>
      </c>
      <c r="G18" s="16">
        <v>0</v>
      </c>
      <c r="H18" s="16">
        <v>0</v>
      </c>
      <c r="I18" s="16">
        <v>0</v>
      </c>
    </row>
    <row r="19" spans="2:9" ht="15.6">
      <c r="B19" s="324" t="s">
        <v>225</v>
      </c>
      <c r="C19" s="325"/>
      <c r="D19" s="20">
        <f>SUM(D14:D18)</f>
        <v>17315500668</v>
      </c>
      <c r="E19" s="21">
        <f>SUM(E14:E18)</f>
        <v>4473189785.04</v>
      </c>
      <c r="F19" s="22">
        <f>SUM(F14:F18)</f>
        <v>510480625</v>
      </c>
      <c r="G19" s="22">
        <f t="shared" ref="G19:I19" si="1">SUM(G14:G18)</f>
        <v>20295314</v>
      </c>
      <c r="H19" s="22">
        <f t="shared" si="1"/>
        <v>490185311</v>
      </c>
      <c r="I19" s="22">
        <f t="shared" si="1"/>
        <v>0</v>
      </c>
    </row>
    <row r="21" spans="2:9" ht="15.6">
      <c r="B21" s="339" t="s">
        <v>207</v>
      </c>
      <c r="C21" s="340"/>
      <c r="D21" s="341"/>
      <c r="E21" s="336" t="s">
        <v>208</v>
      </c>
      <c r="F21" s="318" t="s">
        <v>209</v>
      </c>
      <c r="G21" s="319"/>
      <c r="H21" s="319"/>
      <c r="I21" s="320"/>
    </row>
    <row r="22" spans="2:9" ht="31.2">
      <c r="B22" s="342"/>
      <c r="C22" s="343"/>
      <c r="D22" s="344"/>
      <c r="E22" s="337"/>
      <c r="F22" s="326" t="s">
        <v>210</v>
      </c>
      <c r="G22" s="327"/>
      <c r="H22" s="328"/>
      <c r="I22" s="10" t="s">
        <v>211</v>
      </c>
    </row>
    <row r="23" spans="2:9" ht="31.2">
      <c r="B23" s="345"/>
      <c r="C23" s="346"/>
      <c r="D23" s="347"/>
      <c r="E23" s="338"/>
      <c r="F23" s="23"/>
      <c r="G23" s="10" t="s">
        <v>212</v>
      </c>
      <c r="H23" s="11" t="s">
        <v>213</v>
      </c>
      <c r="I23" s="10" t="s">
        <v>215</v>
      </c>
    </row>
    <row r="24" spans="2:9" ht="15.6">
      <c r="B24" s="321" t="s">
        <v>142</v>
      </c>
      <c r="C24" s="322"/>
      <c r="D24" s="323"/>
      <c r="E24" s="24">
        <v>4655768959.4388304</v>
      </c>
      <c r="F24" s="25"/>
      <c r="G24" s="26">
        <v>447583625.51999998</v>
      </c>
      <c r="H24" s="27">
        <v>2479407840</v>
      </c>
      <c r="I24" s="39">
        <v>1723167493.9200001</v>
      </c>
    </row>
    <row r="25" spans="2:9" ht="31.2">
      <c r="B25" s="28" t="s">
        <v>217</v>
      </c>
      <c r="C25" s="8" t="s">
        <v>218</v>
      </c>
      <c r="D25" s="8" t="s">
        <v>219</v>
      </c>
      <c r="E25" s="8" t="s">
        <v>226</v>
      </c>
      <c r="F25" s="9" t="s">
        <v>221</v>
      </c>
      <c r="G25" s="29" t="s">
        <v>212</v>
      </c>
      <c r="H25" s="30" t="s">
        <v>213</v>
      </c>
      <c r="I25" s="40" t="s">
        <v>215</v>
      </c>
    </row>
    <row r="26" spans="2:9" ht="31.2">
      <c r="B26" s="12" t="s">
        <v>198</v>
      </c>
      <c r="C26" s="31">
        <v>202400000005348</v>
      </c>
      <c r="D26" s="32">
        <v>11827932515</v>
      </c>
      <c r="E26" s="33">
        <v>4655768959</v>
      </c>
      <c r="F26" s="17">
        <f t="shared" ref="F26" si="2">+G26+H26+I26</f>
        <v>336295149</v>
      </c>
      <c r="G26" s="33">
        <v>0</v>
      </c>
      <c r="H26" s="34">
        <v>336295149</v>
      </c>
      <c r="I26" s="34">
        <v>0</v>
      </c>
    </row>
    <row r="27" spans="2:9" ht="15.6">
      <c r="B27" s="329" t="s">
        <v>227</v>
      </c>
      <c r="C27" s="330"/>
      <c r="D27" s="35">
        <f t="shared" ref="D27:I27" si="3">SUM(D26:D26)</f>
        <v>11827932515</v>
      </c>
      <c r="E27" s="35">
        <f t="shared" si="3"/>
        <v>4655768959</v>
      </c>
      <c r="F27" s="35">
        <f t="shared" si="3"/>
        <v>336295149</v>
      </c>
      <c r="G27" s="35">
        <f t="shared" si="3"/>
        <v>0</v>
      </c>
      <c r="H27" s="35">
        <f t="shared" si="3"/>
        <v>336295149</v>
      </c>
      <c r="I27" s="36">
        <f t="shared" si="3"/>
        <v>0</v>
      </c>
    </row>
    <row r="28" spans="2:9" ht="15.6">
      <c r="B28" s="331" t="s">
        <v>228</v>
      </c>
      <c r="C28" s="332"/>
      <c r="D28" s="36">
        <f>+D19+D27</f>
        <v>29143433183</v>
      </c>
      <c r="E28" s="36">
        <f t="shared" ref="E28:I28" si="4">+E19+E27</f>
        <v>9128958744.0400009</v>
      </c>
      <c r="F28" s="36">
        <f t="shared" si="4"/>
        <v>846775774</v>
      </c>
      <c r="G28" s="36">
        <f t="shared" si="4"/>
        <v>20295314</v>
      </c>
      <c r="H28" s="36">
        <f t="shared" si="4"/>
        <v>826480460</v>
      </c>
      <c r="I28" s="36">
        <f t="shared" si="4"/>
        <v>0</v>
      </c>
    </row>
    <row r="30" spans="2:9">
      <c r="E30" s="37">
        <f>E14+E15+E17+E26</f>
        <v>8135778595</v>
      </c>
      <c r="H30" s="38">
        <f>F26+H17+H15+G14</f>
        <v>846775774</v>
      </c>
    </row>
  </sheetData>
  <mergeCells count="17">
    <mergeCell ref="B24:D24"/>
    <mergeCell ref="B27:C27"/>
    <mergeCell ref="B28:C28"/>
    <mergeCell ref="E9:E11"/>
    <mergeCell ref="E21:E23"/>
    <mergeCell ref="B21:D23"/>
    <mergeCell ref="B9:D11"/>
    <mergeCell ref="F10:H10"/>
    <mergeCell ref="B12:D12"/>
    <mergeCell ref="B19:C19"/>
    <mergeCell ref="F21:I21"/>
    <mergeCell ref="F22:H22"/>
    <mergeCell ref="B2:I2"/>
    <mergeCell ref="B4:I4"/>
    <mergeCell ref="B6:I6"/>
    <mergeCell ref="B7:I7"/>
    <mergeCell ref="F9:I9"/>
  </mergeCells>
  <pageMargins left="0.7" right="0.7" top="0.75" bottom="0.75" header="0.3" footer="0.3"/>
  <pageSetup scale="62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PLAN ACCION 2025 INDER</vt:lpstr>
      <vt:lpstr>SEGUIMIENTO 31 MAYO 25 </vt:lpstr>
      <vt:lpstr>POAI</vt:lpstr>
      <vt:lpstr>'SEGUIMIENTO 31 MAYO 25 '!Área_de_impresión</vt:lpstr>
    </vt:vector>
  </TitlesOfParts>
  <Company>Wi-Black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Per§onal_</dc:creator>
  <cp:lastModifiedBy>ASUS TUF</cp:lastModifiedBy>
  <dcterms:created xsi:type="dcterms:W3CDTF">2024-04-20T19:28:00Z</dcterms:created>
  <dcterms:modified xsi:type="dcterms:W3CDTF">2025-06-03T23:40:51Z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BFE3D86A009644F3A6876C4768E14715_12</vt:lpwstr>
  </property>
  <property fmtid="{D5CDD505-2E9C-101B-9397-08002B2CF9AE}" pid="3" name="KSOProductBuildVer">
    <vt:lpwstr>3082-12.2.0.21179</vt:lpwstr>
  </property>
</Properties>
</file>