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PLAN DE DESARROLLO 2019\SEGUIMIENTO A JUNIO 30 DE 2019\COMITÉ TÉCNICO PDD AGOSTO 2019\SEGUIMIENTO PDD\"/>
    </mc:Choice>
  </mc:AlternateContent>
  <bookViews>
    <workbookView xWindow="0" yWindow="2100" windowWidth="20730" windowHeight="8655" tabRatio="373"/>
  </bookViews>
  <sheets>
    <sheet name="SEGUIMIENTO 31 DE OCTUBRE 2019" sheetId="30" r:id="rId1"/>
  </sheets>
  <definedNames>
    <definedName name="_xlnm._FilterDatabase" localSheetId="0" hidden="1">'SEGUIMIENTO 31 DE OCTUBRE 2019'!$A$10:$AE$26</definedName>
    <definedName name="Z_9861F675_CAA6_4308_8F25_689A21123489_.wvu.Cols" localSheetId="0" hidden="1">'SEGUIMIENTO 31 DE OCTUBRE 2019'!#REF!,'SEGUIMIENTO 31 DE OCTUBRE 2019'!#REF!,'SEGUIMIENTO 31 DE OCTUBRE 2019'!#REF!</definedName>
    <definedName name="Z_9861F675_CAA6_4308_8F25_689A21123489_.wvu.FilterData" localSheetId="0" hidden="1">'SEGUIMIENTO 31 DE OCTUBRE 2019'!$A$10:$AE$26</definedName>
  </definedNames>
  <calcPr calcId="162913"/>
  <customWorkbookViews>
    <customWorkbookView name="JANUS - Vista personalizada" guid="{9861F675-CAA6-4308-8F25-689A21123489}" mergeInterval="0" personalView="1" maximized="1" windowWidth="1916" windowHeight="835" tabRatio="373" activeSheetId="30"/>
  </customWorkbookViews>
</workbook>
</file>

<file path=xl/calcChain.xml><?xml version="1.0" encoding="utf-8"?>
<calcChain xmlns="http://schemas.openxmlformats.org/spreadsheetml/2006/main">
  <c r="AA16" i="30" l="1"/>
  <c r="O13" i="30"/>
  <c r="O24" i="30"/>
  <c r="K24" i="30" l="1"/>
  <c r="K23" i="30"/>
  <c r="K22" i="30"/>
  <c r="K21" i="30"/>
  <c r="K20" i="30"/>
  <c r="K19" i="30"/>
  <c r="K18" i="30"/>
  <c r="K17" i="30"/>
  <c r="K16" i="30"/>
  <c r="K15" i="30"/>
  <c r="K14" i="30"/>
  <c r="K13" i="30"/>
  <c r="K12" i="30"/>
  <c r="K11" i="30"/>
  <c r="N22" i="30" l="1"/>
  <c r="N19" i="30"/>
  <c r="N13" i="30"/>
  <c r="N12" i="30"/>
  <c r="N11" i="30"/>
  <c r="M24" i="30"/>
  <c r="N24" i="30" s="1"/>
  <c r="M23" i="30"/>
  <c r="N23" i="30" s="1"/>
  <c r="M22" i="30"/>
  <c r="M21" i="30"/>
  <c r="N21" i="30" s="1"/>
  <c r="M20" i="30"/>
  <c r="N20" i="30" s="1"/>
  <c r="M19" i="30"/>
  <c r="M18" i="30"/>
  <c r="N18" i="30" s="1"/>
  <c r="M17" i="30"/>
  <c r="N17" i="30" s="1"/>
  <c r="M16" i="30"/>
  <c r="N16" i="30" s="1"/>
  <c r="M15" i="30"/>
  <c r="N15" i="30" s="1"/>
  <c r="M14" i="30"/>
  <c r="N14" i="30" s="1"/>
  <c r="M13" i="30"/>
  <c r="M12" i="30"/>
  <c r="M11" i="30"/>
</calcChain>
</file>

<file path=xl/sharedStrings.xml><?xml version="1.0" encoding="utf-8"?>
<sst xmlns="http://schemas.openxmlformats.org/spreadsheetml/2006/main" count="134" uniqueCount="85">
  <si>
    <t xml:space="preserve">PROGRAMA </t>
  </si>
  <si>
    <t>EJE</t>
  </si>
  <si>
    <t xml:space="preserve">COMPONENTE </t>
  </si>
  <si>
    <t>META DE PRODUCTO</t>
  </si>
  <si>
    <t>INDICADOR DE PRODUCTO</t>
  </si>
  <si>
    <t>LINEA DE BASE META DE PRODUCTO A 2015</t>
  </si>
  <si>
    <t xml:space="preserve">22 municipios </t>
  </si>
  <si>
    <t>19,835 niños y niñas atendidos</t>
  </si>
  <si>
    <t>319,947 participantes</t>
  </si>
  <si>
    <t xml:space="preserve">12,200 adultos participantes </t>
  </si>
  <si>
    <t>45,100 personas participantes</t>
  </si>
  <si>
    <t>Desarrollo Humano Integral</t>
  </si>
  <si>
    <t xml:space="preserve">42 municipios </t>
  </si>
  <si>
    <t>Beneficiar a 3.608 nuevos  participantes en  eventos deportivos y recreativos.</t>
  </si>
  <si>
    <t>Beneficiar a 1.216 nuevas personas de comunidades étnicas con programas de deporte recreación y actividad física (afros, indígenas, room)</t>
  </si>
  <si>
    <t>900 personas de comunidades campesinas, comunales, institucionales y organizaciones con enfoque diferencial beneficiadas</t>
  </si>
  <si>
    <t xml:space="preserve">Beneficiar a 70 nuevas personas de capacidades diversas con programas de deporte recreación y actividad física </t>
  </si>
  <si>
    <t>884 personas con capacidades diversas beneficiadas</t>
  </si>
  <si>
    <t xml:space="preserve">Beneficiar a 400 nuevos deportistas con preparación y participación en competencias nacionales e internacionales </t>
  </si>
  <si>
    <t>3600 deportistas convencionales beneficiados</t>
  </si>
  <si>
    <t xml:space="preserve">Beneficiar a 100 nuevos deportistas con capacidades diversas, en la preparación y participación en competencias nacionales e internacionales </t>
  </si>
  <si>
    <t>500 deportistas con capacidades diversas beneficiados</t>
  </si>
  <si>
    <t>9.000 jóvenes y adolescentes beneficiados</t>
  </si>
  <si>
    <t>Beneficiar a 4.185 nuevos  participantes con los programas de deporte estudiantil</t>
  </si>
  <si>
    <t>83.700 jóvenes beneficiados</t>
  </si>
  <si>
    <t>Organización y Fortalecimiento del Sector Deporte</t>
  </si>
  <si>
    <t>Número de municipios con asistencia técnica  para mejorar e la capacidad de gestión y ejecución  de recursos de transferencia brindada</t>
  </si>
  <si>
    <t>Cauca Territorio de Convivencia y Paz</t>
  </si>
  <si>
    <t>Beneficiar a 25.596 nuevos participantes con programas de hábitos y estilos de vida saludable.</t>
  </si>
  <si>
    <t>Número de nuevos participantes con programas de hábitos y estilos de vida saludable Beneficiados</t>
  </si>
  <si>
    <t>Beneficiar a 976 nuevos adultos mayores  con programas de  integración social.</t>
  </si>
  <si>
    <t>Número de nuevos adultos mayores  con programas de  integración social beneficiados</t>
  </si>
  <si>
    <t>Número de nuevos  participantes en  eventos deportivos y recreativo beneficiados</t>
  </si>
  <si>
    <t>Número de nuevas personas de comunidades étnicas con programas de deporte recreación y actividad física (afros, indígenas, room) beneficiados</t>
  </si>
  <si>
    <t xml:space="preserve">15.208 personas de las comunidades étnicas beneficiadas </t>
  </si>
  <si>
    <t>Beneficiar a 72 nuevas personas de comunidades Campesinas,  comunales, institucionales y organizaciones con enfoque diferencial con programas de deporte recreación y actividad física.</t>
  </si>
  <si>
    <t>Número de nuevas personas de comunidades Campesinas,  comunales, institucionales y organizaciones con enfoque diferencial con programas de deporte recreación y actividad física beneficiados</t>
  </si>
  <si>
    <t>Número de nuevas personas de capacidades diversas con programas de deporte recreación y actividad física beneficiados</t>
  </si>
  <si>
    <t>Cauca Territorio de Campeones</t>
  </si>
  <si>
    <t>Número de nuevos deportistas con preparación y participación en competencias nacionales e internacionales beneficiados</t>
  </si>
  <si>
    <t xml:space="preserve">Número de nuevos deportistas con capacidades diversas, en la preparación y participación en competencias nacionales e internacionales beneficiados </t>
  </si>
  <si>
    <t xml:space="preserve">Beneficiar a 1.000  nuevos adolescentes y jóvenes en procesos de formación e iniciación con el programa fórmate </t>
  </si>
  <si>
    <t>Número de nuevos adolescentes y jóvenes en procesos de formación e iniciación con el programa fórmate beneficiados</t>
  </si>
  <si>
    <t>Número de nuevos  participantes con los programas de deporte estudiantil beneficiados</t>
  </si>
  <si>
    <t xml:space="preserve">Brindar asistencia técnica a 42 municipios para el empoderamiento de las políticas públicas del deporte </t>
  </si>
  <si>
    <t xml:space="preserve">Número de municipios con asistencia técnica para el empoderamiento de las políticas públicas del deporte brindada </t>
  </si>
  <si>
    <t xml:space="preserve">Implementar 1 estrategia para articular el sector deporte con entidades del sector privado, sector académico y organismos del sector público </t>
  </si>
  <si>
    <t>Número de estrategia para articular el sector deporte con entidades del sector privado, sector académico y organismos del sector público implementadas</t>
  </si>
  <si>
    <t>Brindar asistencia técnica a 42 municipios  para mejorar  la capacidad de gestión y ejecución  de recursos de transferencia.</t>
  </si>
  <si>
    <t>Beneficiar a 1.587  nuevos niños, niñas, infantes, adolescentes y jóvenes  con el  programas de formación integral, de paz y convivencia.</t>
  </si>
  <si>
    <t xml:space="preserve">Número de nuevos niños, niñas, infantes, adolescentes y jóvenes  con el  programas de formación integral, de paz y convivencia beneficiados </t>
  </si>
  <si>
    <t>META  AL CUATRIENIO</t>
  </si>
  <si>
    <t>TIPO DE META (Mantenimiento, Incremento, Reducción)</t>
  </si>
  <si>
    <t>GOBERNACION DEL CAUCA</t>
  </si>
  <si>
    <t>OFICINA ASESORA DE PLANEACIÓN</t>
  </si>
  <si>
    <t>PLAN DEPARTAMENTAL DE DESARROLLO "CAUCA, TERRITORIO DE PAZ"</t>
  </si>
  <si>
    <t>incremento</t>
  </si>
  <si>
    <t>mantenimiento</t>
  </si>
  <si>
    <t>Territorio de Paz y para el Buen Vivir</t>
  </si>
  <si>
    <t>META FISICA PROGRAMADA VIGENCIA 2019</t>
  </si>
  <si>
    <t>OBSERVACIÓN</t>
  </si>
  <si>
    <t>TOTAL RECURSOS PROGRAMADOS VIGENCIA 2019</t>
  </si>
  <si>
    <t>RECURSOS PROPIOS</t>
  </si>
  <si>
    <t>RENTAS CEDIDAS</t>
  </si>
  <si>
    <t>IMPUESTO AL CONSUMO DE TELEFONIA MOVIL</t>
  </si>
  <si>
    <t>IMPUESTO AL CONSUMO DE TABACO</t>
  </si>
  <si>
    <t>SISTEMA GENERAL DE PARTICIPACIONES</t>
  </si>
  <si>
    <t>FCR</t>
  </si>
  <si>
    <r>
      <t>F D R</t>
    </r>
    <r>
      <rPr>
        <sz val="10"/>
        <color rgb="FFFF0000"/>
        <rFont val="Calibri"/>
        <family val="2"/>
        <scheme val="minor"/>
      </rPr>
      <t xml:space="preserve"> </t>
    </r>
  </si>
  <si>
    <r>
      <t>CTI</t>
    </r>
    <r>
      <rPr>
        <sz val="10"/>
        <color rgb="FFFF0000"/>
        <rFont val="Calibri"/>
        <family val="2"/>
        <scheme val="minor"/>
      </rPr>
      <t xml:space="preserve"> </t>
    </r>
  </si>
  <si>
    <t>REGALIAS DIRECTAS</t>
  </si>
  <si>
    <t xml:space="preserve">COOPERACIÓN INTERNACIONAL </t>
  </si>
  <si>
    <t>PRESUPUESTO GENERAL DE LA NACIÓN</t>
  </si>
  <si>
    <t>PROGRAMAS NACIONALES</t>
  </si>
  <si>
    <t>COFINANCIACION</t>
  </si>
  <si>
    <t>OTROS RECURSOS DE GESTIÓN</t>
  </si>
  <si>
    <t>RECURSOS DE CONCURRENCIA</t>
  </si>
  <si>
    <t>RECURSOS VIGENCIAS ANTERIORES</t>
  </si>
  <si>
    <t>CORTE 31 DE OCTUBRE DE 2019</t>
  </si>
  <si>
    <t>SEGUIMIENTO EJECUCIÓN METAS VIGENCIA  2019</t>
  </si>
  <si>
    <t>META FISICA EJECUTADA VIGENCIA A 31 DE OCTUBRE DE 2019</t>
  </si>
  <si>
    <t>PORCENTAJE  EJECUCIÓN META FISICA A 31 DE OCTUBRE DE 2019</t>
  </si>
  <si>
    <t>TOTAL RECURSOS EJECUTADOS A 31 DE OCTUBRE  DE 2019</t>
  </si>
  <si>
    <t>PORCENTAJE EJECUCIÓN FINANCIERA A 31 DE OCTUBRE DE 2019</t>
  </si>
  <si>
    <t>EJECUCIÓN FINANCIERA POR FUENTES DE FINACNIACIÓN CON CORTE A 31 DE OCTUBRE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</si>
</sst>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\ * #,##0_);_(&quot;$&quot;\ * \(#,##0\);_(&quot;$&quot;\ * &quot;-&quot;_);_(@_)"/>
    <numFmt numFmtId="165" formatCode="_(* #,##0.00_);_(* \(#,##0.00\);_(* &quot;-&quot;??_);_(@_)"/>
    <numFmt numFmtId="166" formatCode="_-* #,##0.00\ _€_-;\-* #,##0.00\ _€_-;_-* &quot;-&quot;??\ _€_-;_-@_-"/>
    <numFmt numFmtId="167" formatCode="_(&quot;$&quot;* #,##0.00_);_(&quot;$&quot;* \(#,##0.00\);_(&quot;$&quot;* &quot;-&quot;??_);_(@_)"/>
    <numFmt numFmtId="168" formatCode="_ * #,##0.00_ ;_ * \-#,##0.00_ ;_ * &quot;-&quot;??_ ;_ @_ "/>
    <numFmt numFmtId="169" formatCode="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0"/>
      <color rgb="FF000000"/>
      <name val="Calibri"/>
      <family val="2"/>
      <scheme val="minor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6" fillId="0" borderId="0"/>
    <xf numFmtId="168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2" applyNumberFormat="1" applyFont="1"/>
    <xf numFmtId="0" fontId="0" fillId="2" borderId="0" xfId="2" applyNumberFormat="1" applyFont="1" applyFill="1"/>
    <xf numFmtId="0" fontId="2" fillId="0" borderId="0" xfId="2" applyNumberFormat="1" applyFont="1" applyFill="1"/>
    <xf numFmtId="3" fontId="0" fillId="0" borderId="0" xfId="0" applyNumberFormat="1" applyFill="1" applyBorder="1"/>
    <xf numFmtId="0" fontId="2" fillId="0" borderId="0" xfId="2" applyNumberFormat="1" applyFont="1" applyFill="1" applyAlignment="1">
      <alignment vertical="center"/>
    </xf>
    <xf numFmtId="3" fontId="2" fillId="0" borderId="2" xfId="2" applyNumberFormat="1" applyFont="1" applyFill="1" applyBorder="1" applyAlignment="1">
      <alignment horizontal="center" vertical="top" wrapText="1"/>
    </xf>
    <xf numFmtId="0" fontId="2" fillId="0" borderId="0" xfId="2" applyNumberFormat="1" applyFont="1" applyFill="1" applyBorder="1"/>
    <xf numFmtId="0" fontId="3" fillId="0" borderId="0" xfId="2" applyNumberFormat="1" applyFont="1" applyFill="1" applyBorder="1"/>
    <xf numFmtId="0" fontId="2" fillId="0" borderId="0" xfId="2" applyNumberFormat="1" applyFont="1" applyFill="1" applyBorder="1" applyAlignment="1">
      <alignment vertical="center"/>
    </xf>
    <xf numFmtId="3" fontId="2" fillId="0" borderId="2" xfId="2" applyNumberFormat="1" applyFont="1" applyFill="1" applyBorder="1" applyAlignment="1">
      <alignment horizontal="left" vertical="top" wrapText="1"/>
    </xf>
    <xf numFmtId="3" fontId="2" fillId="0" borderId="2" xfId="0" applyNumberFormat="1" applyFont="1" applyFill="1" applyBorder="1" applyAlignment="1">
      <alignment horizontal="right" vertical="top"/>
    </xf>
    <xf numFmtId="0" fontId="2" fillId="0" borderId="2" xfId="2" applyNumberFormat="1" applyFont="1" applyFill="1" applyBorder="1" applyAlignment="1">
      <alignment horizontal="left" vertical="top" wrapText="1"/>
    </xf>
    <xf numFmtId="0" fontId="2" fillId="0" borderId="2" xfId="2" applyNumberFormat="1" applyFont="1" applyFill="1" applyBorder="1" applyAlignment="1">
      <alignment vertical="top" wrapText="1"/>
    </xf>
    <xf numFmtId="3" fontId="2" fillId="0" borderId="0" xfId="2" applyNumberFormat="1" applyFont="1" applyFill="1"/>
    <xf numFmtId="37" fontId="2" fillId="0" borderId="0" xfId="2" applyNumberFormat="1" applyFont="1" applyFill="1"/>
    <xf numFmtId="3" fontId="2" fillId="0" borderId="0" xfId="2" applyNumberFormat="1" applyFont="1" applyFill="1" applyBorder="1"/>
    <xf numFmtId="3" fontId="0" fillId="0" borderId="0" xfId="2" applyNumberFormat="1" applyFont="1"/>
    <xf numFmtId="1" fontId="0" fillId="0" borderId="0" xfId="2" applyNumberFormat="1" applyFont="1"/>
    <xf numFmtId="169" fontId="2" fillId="0" borderId="0" xfId="2" applyNumberFormat="1" applyFont="1" applyFill="1"/>
    <xf numFmtId="2" fontId="0" fillId="0" borderId="0" xfId="2" applyNumberFormat="1" applyFont="1"/>
    <xf numFmtId="3" fontId="2" fillId="0" borderId="1" xfId="0" applyNumberFormat="1" applyFont="1" applyFill="1" applyBorder="1" applyAlignment="1">
      <alignment horizontal="right" vertical="top"/>
    </xf>
    <xf numFmtId="0" fontId="7" fillId="0" borderId="2" xfId="2" applyNumberFormat="1" applyFont="1" applyFill="1" applyBorder="1" applyAlignment="1">
      <alignment horizontal="center" vertical="center" wrapText="1"/>
    </xf>
    <xf numFmtId="9" fontId="2" fillId="0" borderId="2" xfId="20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0" borderId="2" xfId="2" applyNumberFormat="1" applyFont="1" applyFill="1" applyBorder="1" applyAlignment="1">
      <alignment horizontal="center" vertical="center" wrapText="1"/>
    </xf>
    <xf numFmtId="0" fontId="3" fillId="0" borderId="1" xfId="2" applyNumberFormat="1" applyFont="1" applyFill="1" applyBorder="1" applyAlignment="1">
      <alignment horizontal="center" vertical="center" wrapText="1"/>
    </xf>
  </cellXfs>
  <cellStyles count="21">
    <cellStyle name="Millares" xfId="2" builtinId="3"/>
    <cellStyle name="Millares 2" xfId="8"/>
    <cellStyle name="Millares 3" xfId="10"/>
    <cellStyle name="Millares 5" xfId="19"/>
    <cellStyle name="Moneda [0] 2" xfId="3"/>
    <cellStyle name="Moneda 10" xfId="17"/>
    <cellStyle name="Moneda 11" xfId="18"/>
    <cellStyle name="Moneda 2" xfId="4"/>
    <cellStyle name="Moneda 3" xfId="7"/>
    <cellStyle name="Moneda 4" xfId="6"/>
    <cellStyle name="Moneda 5" xfId="12"/>
    <cellStyle name="Moneda 6" xfId="13"/>
    <cellStyle name="Moneda 7" xfId="14"/>
    <cellStyle name="Moneda 8" xfId="16"/>
    <cellStyle name="Moneda 9" xfId="15"/>
    <cellStyle name="Normal" xfId="0" builtinId="0"/>
    <cellStyle name="Normal 14" xfId="5"/>
    <cellStyle name="Normal 2" xfId="1"/>
    <cellStyle name="Normal 3" xfId="9"/>
    <cellStyle name="Porcentaje" xfId="20" builtinId="5"/>
    <cellStyle name="Porcentaje 2" xfId="11"/>
  </cellStyles>
  <dxfs count="0"/>
  <tableStyles count="0" defaultTableStyle="TableStyleMedium2" defaultPivotStyle="PivotStyleLight16"/>
  <colors>
    <mruColors>
      <color rgb="FFFFFFCC"/>
      <color rgb="FFFF9900"/>
      <color rgb="FF7A983E"/>
      <color rgb="FFFFB64B"/>
      <color rgb="FF66FF33"/>
      <color rgb="FFF2D9FF"/>
      <color rgb="FFFFCCFF"/>
      <color rgb="FFFFFF00"/>
      <color rgb="FF8BD000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8"/>
  <sheetViews>
    <sheetView tabSelected="1" topLeftCell="V1" zoomScale="60" zoomScaleNormal="60" workbookViewId="0">
      <selection activeCell="AE23" sqref="AE23"/>
    </sheetView>
  </sheetViews>
  <sheetFormatPr baseColWidth="10" defaultRowHeight="15" x14ac:dyDescent="0.25"/>
  <cols>
    <col min="1" max="1" width="19.5703125" style="3" customWidth="1"/>
    <col min="2" max="2" width="25.42578125" style="3" customWidth="1"/>
    <col min="3" max="3" width="24" style="3" customWidth="1"/>
    <col min="4" max="4" width="21.7109375" style="5" customWidth="1"/>
    <col min="5" max="5" width="21.7109375" style="3" customWidth="1"/>
    <col min="6" max="6" width="19.42578125" style="3" customWidth="1"/>
    <col min="7" max="7" width="21.28515625" style="3" customWidth="1"/>
    <col min="8" max="8" width="19.42578125" style="3" customWidth="1"/>
    <col min="9" max="9" width="18.85546875" style="3" customWidth="1"/>
    <col min="10" max="10" width="17.85546875" style="3" customWidth="1"/>
    <col min="11" max="11" width="22.85546875" style="3" customWidth="1"/>
    <col min="12" max="31" width="26.85546875" style="3" customWidth="1"/>
    <col min="32" max="32" width="23.5703125" style="1" customWidth="1"/>
    <col min="33" max="33" width="22" style="1" customWidth="1"/>
    <col min="34" max="34" width="19" style="1" customWidth="1"/>
    <col min="35" max="35" width="15.7109375" style="1" customWidth="1"/>
    <col min="36" max="36" width="18.28515625" style="1" customWidth="1"/>
    <col min="37" max="37" width="38.28515625" style="1" customWidth="1"/>
    <col min="38" max="38" width="18.7109375" style="1" customWidth="1"/>
    <col min="39" max="39" width="16.85546875" style="1" customWidth="1"/>
    <col min="40" max="40" width="23.28515625" style="1" customWidth="1"/>
    <col min="41" max="16384" width="11.42578125" style="1"/>
  </cols>
  <sheetData>
    <row r="1" spans="1:40" x14ac:dyDescent="0.25">
      <c r="A1" s="7"/>
      <c r="B1" s="7"/>
      <c r="C1" s="7"/>
      <c r="D1" s="9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40" ht="18" x14ac:dyDescent="0.25">
      <c r="A2" s="24" t="s">
        <v>53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</row>
    <row r="3" spans="1:40" ht="18" x14ac:dyDescent="0.25">
      <c r="A3" s="24" t="s">
        <v>54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H3" s="17"/>
      <c r="AJ3" s="18"/>
      <c r="AK3" s="18"/>
      <c r="AL3" s="17"/>
      <c r="AM3" s="17"/>
      <c r="AN3" s="17"/>
    </row>
    <row r="4" spans="1:40" x14ac:dyDescent="0.25">
      <c r="A4" s="4"/>
      <c r="B4" s="7"/>
      <c r="C4" s="7"/>
      <c r="D4" s="9"/>
      <c r="E4" s="7"/>
      <c r="F4" s="7"/>
      <c r="G4" s="7"/>
      <c r="H4" s="7"/>
      <c r="I4" s="7"/>
      <c r="J4" s="7"/>
      <c r="K4" s="7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H4" s="17"/>
      <c r="AJ4" s="18"/>
      <c r="AK4" s="18"/>
      <c r="AL4" s="17"/>
      <c r="AM4" s="17"/>
    </row>
    <row r="5" spans="1:40" ht="18" x14ac:dyDescent="0.25">
      <c r="A5" s="25" t="s">
        <v>55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H5" s="17"/>
      <c r="AJ5" s="18"/>
    </row>
    <row r="6" spans="1:40" ht="27.75" customHeight="1" x14ac:dyDescent="0.25">
      <c r="A6" s="24" t="s">
        <v>79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H6" s="17"/>
      <c r="AJ6" s="18"/>
      <c r="AL6" s="17"/>
      <c r="AM6" s="17"/>
      <c r="AN6" s="17"/>
    </row>
    <row r="7" spans="1:40" ht="27.75" customHeight="1" x14ac:dyDescent="0.25">
      <c r="A7" s="24" t="s">
        <v>78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H7" s="17"/>
      <c r="AJ7" s="18"/>
      <c r="AL7" s="17"/>
      <c r="AM7" s="17"/>
      <c r="AN7" s="17"/>
    </row>
    <row r="8" spans="1:40" x14ac:dyDescent="0.25">
      <c r="A8" s="7"/>
      <c r="B8" s="7"/>
      <c r="C8" s="7"/>
      <c r="D8" s="9"/>
      <c r="E8" s="7"/>
      <c r="F8" s="7"/>
      <c r="G8" s="7"/>
      <c r="H8" s="7"/>
      <c r="I8" s="8"/>
      <c r="J8" s="8"/>
      <c r="K8" s="8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H8" s="17"/>
      <c r="AI8" s="20"/>
      <c r="AJ8" s="18"/>
      <c r="AK8" s="18"/>
      <c r="AL8" s="17"/>
      <c r="AM8" s="17"/>
      <c r="AN8" s="17"/>
    </row>
    <row r="9" spans="1:40" ht="99" customHeight="1" x14ac:dyDescent="0.25">
      <c r="A9" s="26" t="s">
        <v>1</v>
      </c>
      <c r="B9" s="26" t="s">
        <v>2</v>
      </c>
      <c r="C9" s="26" t="s">
        <v>0</v>
      </c>
      <c r="D9" s="26" t="s">
        <v>3</v>
      </c>
      <c r="E9" s="26" t="s">
        <v>4</v>
      </c>
      <c r="F9" s="26" t="s">
        <v>5</v>
      </c>
      <c r="G9" s="26" t="s">
        <v>52</v>
      </c>
      <c r="H9" s="26" t="s">
        <v>51</v>
      </c>
      <c r="I9" s="26" t="s">
        <v>59</v>
      </c>
      <c r="J9" s="26" t="s">
        <v>80</v>
      </c>
      <c r="K9" s="26" t="s">
        <v>81</v>
      </c>
      <c r="L9" s="26" t="s">
        <v>61</v>
      </c>
      <c r="M9" s="26" t="s">
        <v>82</v>
      </c>
      <c r="N9" s="26" t="s">
        <v>83</v>
      </c>
      <c r="O9" s="26" t="s">
        <v>84</v>
      </c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7" t="s">
        <v>60</v>
      </c>
    </row>
    <row r="10" spans="1:40" ht="121.5" customHeight="1" x14ac:dyDescent="0.25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2" t="s">
        <v>62</v>
      </c>
      <c r="P10" s="22" t="s">
        <v>63</v>
      </c>
      <c r="Q10" s="22" t="s">
        <v>64</v>
      </c>
      <c r="R10" s="22" t="s">
        <v>65</v>
      </c>
      <c r="S10" s="22" t="s">
        <v>66</v>
      </c>
      <c r="T10" s="22" t="s">
        <v>67</v>
      </c>
      <c r="U10" s="22" t="s">
        <v>68</v>
      </c>
      <c r="V10" s="22" t="s">
        <v>69</v>
      </c>
      <c r="W10" s="22" t="s">
        <v>70</v>
      </c>
      <c r="X10" s="22" t="s">
        <v>71</v>
      </c>
      <c r="Y10" s="22" t="s">
        <v>72</v>
      </c>
      <c r="Z10" s="22" t="s">
        <v>73</v>
      </c>
      <c r="AA10" s="22" t="s">
        <v>74</v>
      </c>
      <c r="AB10" s="22" t="s">
        <v>75</v>
      </c>
      <c r="AC10" s="22" t="s">
        <v>76</v>
      </c>
      <c r="AD10" s="22" t="s">
        <v>77</v>
      </c>
      <c r="AE10" s="27"/>
    </row>
    <row r="11" spans="1:40" s="2" customFormat="1" ht="165" customHeight="1" x14ac:dyDescent="0.25">
      <c r="A11" s="13" t="s">
        <v>58</v>
      </c>
      <c r="B11" s="13" t="s">
        <v>11</v>
      </c>
      <c r="C11" s="13" t="s">
        <v>25</v>
      </c>
      <c r="D11" s="12" t="s">
        <v>48</v>
      </c>
      <c r="E11" s="12" t="s">
        <v>26</v>
      </c>
      <c r="F11" s="12" t="s">
        <v>6</v>
      </c>
      <c r="G11" s="12" t="s">
        <v>56</v>
      </c>
      <c r="H11" s="10">
        <v>20</v>
      </c>
      <c r="I11" s="12">
        <v>5</v>
      </c>
      <c r="J11" s="6">
        <v>13</v>
      </c>
      <c r="K11" s="6">
        <f>SUM(J11/I11*100)</f>
        <v>260</v>
      </c>
      <c r="L11" s="11">
        <v>353757</v>
      </c>
      <c r="M11" s="11">
        <f>SUM(O11:AD11)</f>
        <v>213373</v>
      </c>
      <c r="N11" s="23">
        <f>+M11/L11</f>
        <v>0.60316262293042966</v>
      </c>
      <c r="O11" s="11"/>
      <c r="P11" s="11"/>
      <c r="Q11" s="11">
        <v>213373</v>
      </c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21"/>
    </row>
    <row r="12" spans="1:40" s="2" customFormat="1" ht="101.25" customHeight="1" x14ac:dyDescent="0.25">
      <c r="A12" s="13" t="s">
        <v>58</v>
      </c>
      <c r="B12" s="13" t="s">
        <v>11</v>
      </c>
      <c r="C12" s="13" t="s">
        <v>25</v>
      </c>
      <c r="D12" s="12" t="s">
        <v>44</v>
      </c>
      <c r="E12" s="12" t="s">
        <v>45</v>
      </c>
      <c r="F12" s="12" t="s">
        <v>12</v>
      </c>
      <c r="G12" s="12" t="s">
        <v>57</v>
      </c>
      <c r="H12" s="10">
        <v>42</v>
      </c>
      <c r="I12" s="12">
        <v>42</v>
      </c>
      <c r="J12" s="6">
        <v>13</v>
      </c>
      <c r="K12" s="6">
        <f t="shared" ref="K12:K24" si="0">SUM(J12/I12*100)</f>
        <v>30.952380952380953</v>
      </c>
      <c r="L12" s="11">
        <v>353757</v>
      </c>
      <c r="M12" s="11">
        <f t="shared" ref="M12:M24" si="1">SUM(O12:AD12)</f>
        <v>213373</v>
      </c>
      <c r="N12" s="23">
        <f t="shared" ref="N12:N24" si="2">+M12/L12</f>
        <v>0.60316262293042966</v>
      </c>
      <c r="O12" s="11"/>
      <c r="P12" s="11"/>
      <c r="Q12" s="11">
        <v>213373</v>
      </c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21"/>
    </row>
    <row r="13" spans="1:40" s="2" customFormat="1" ht="135" customHeight="1" x14ac:dyDescent="0.25">
      <c r="A13" s="13" t="s">
        <v>58</v>
      </c>
      <c r="B13" s="13" t="s">
        <v>11</v>
      </c>
      <c r="C13" s="13" t="s">
        <v>27</v>
      </c>
      <c r="D13" s="12" t="s">
        <v>49</v>
      </c>
      <c r="E13" s="12" t="s">
        <v>50</v>
      </c>
      <c r="F13" s="12" t="s">
        <v>7</v>
      </c>
      <c r="G13" s="12" t="s">
        <v>56</v>
      </c>
      <c r="H13" s="10">
        <v>1587</v>
      </c>
      <c r="I13" s="12">
        <v>500</v>
      </c>
      <c r="J13" s="6">
        <v>100</v>
      </c>
      <c r="K13" s="6">
        <f t="shared" si="0"/>
        <v>20</v>
      </c>
      <c r="L13" s="11">
        <v>144778</v>
      </c>
      <c r="M13" s="11">
        <f t="shared" si="1"/>
        <v>55405</v>
      </c>
      <c r="N13" s="23">
        <f t="shared" si="2"/>
        <v>0.38268935888049288</v>
      </c>
      <c r="O13" s="11">
        <f>13700+41705</f>
        <v>55405</v>
      </c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21"/>
    </row>
    <row r="14" spans="1:40" s="2" customFormat="1" ht="135" customHeight="1" x14ac:dyDescent="0.25">
      <c r="A14" s="13" t="s">
        <v>58</v>
      </c>
      <c r="B14" s="13" t="s">
        <v>11</v>
      </c>
      <c r="C14" s="13" t="s">
        <v>27</v>
      </c>
      <c r="D14" s="12" t="s">
        <v>28</v>
      </c>
      <c r="E14" s="12" t="s">
        <v>29</v>
      </c>
      <c r="F14" s="12" t="s">
        <v>8</v>
      </c>
      <c r="G14" s="12" t="s">
        <v>56</v>
      </c>
      <c r="H14" s="10">
        <v>25596</v>
      </c>
      <c r="I14" s="12">
        <v>6399</v>
      </c>
      <c r="J14" s="6">
        <v>3000</v>
      </c>
      <c r="K14" s="6">
        <f t="shared" si="0"/>
        <v>46.882325363338026</v>
      </c>
      <c r="L14" s="11">
        <v>275810</v>
      </c>
      <c r="M14" s="11">
        <f t="shared" si="1"/>
        <v>107251</v>
      </c>
      <c r="N14" s="23">
        <f t="shared" si="2"/>
        <v>0.38885827199883977</v>
      </c>
      <c r="O14" s="11">
        <v>21500</v>
      </c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>
        <v>85751</v>
      </c>
      <c r="AB14" s="11"/>
      <c r="AC14" s="11"/>
      <c r="AD14" s="11"/>
      <c r="AE14" s="21"/>
    </row>
    <row r="15" spans="1:40" s="2" customFormat="1" ht="135" customHeight="1" x14ac:dyDescent="0.25">
      <c r="A15" s="13" t="s">
        <v>58</v>
      </c>
      <c r="B15" s="13" t="s">
        <v>11</v>
      </c>
      <c r="C15" s="13" t="s">
        <v>27</v>
      </c>
      <c r="D15" s="12" t="s">
        <v>30</v>
      </c>
      <c r="E15" s="12" t="s">
        <v>31</v>
      </c>
      <c r="F15" s="12" t="s">
        <v>9</v>
      </c>
      <c r="G15" s="12" t="s">
        <v>56</v>
      </c>
      <c r="H15" s="10">
        <v>976</v>
      </c>
      <c r="I15" s="12">
        <v>300</v>
      </c>
      <c r="J15" s="6">
        <v>50</v>
      </c>
      <c r="K15" s="6">
        <f t="shared" si="0"/>
        <v>16.666666666666664</v>
      </c>
      <c r="L15" s="11">
        <v>145936</v>
      </c>
      <c r="M15" s="11">
        <f t="shared" si="1"/>
        <v>24019</v>
      </c>
      <c r="N15" s="23">
        <f t="shared" si="2"/>
        <v>0.16458584585023572</v>
      </c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>
        <v>24019</v>
      </c>
      <c r="AB15" s="11"/>
      <c r="AC15" s="11"/>
      <c r="AD15" s="11"/>
      <c r="AE15" s="21"/>
    </row>
    <row r="16" spans="1:40" s="2" customFormat="1" ht="135" customHeight="1" x14ac:dyDescent="0.25">
      <c r="A16" s="13" t="s">
        <v>58</v>
      </c>
      <c r="B16" s="13" t="s">
        <v>11</v>
      </c>
      <c r="C16" s="13" t="s">
        <v>27</v>
      </c>
      <c r="D16" s="12" t="s">
        <v>13</v>
      </c>
      <c r="E16" s="12" t="s">
        <v>32</v>
      </c>
      <c r="F16" s="12" t="s">
        <v>10</v>
      </c>
      <c r="G16" s="12" t="s">
        <v>56</v>
      </c>
      <c r="H16" s="10">
        <v>3608</v>
      </c>
      <c r="I16" s="12">
        <v>1136</v>
      </c>
      <c r="J16" s="6">
        <v>580</v>
      </c>
      <c r="K16" s="6">
        <f t="shared" si="0"/>
        <v>51.056338028169016</v>
      </c>
      <c r="L16" s="11">
        <v>268460</v>
      </c>
      <c r="M16" s="11">
        <f t="shared" si="1"/>
        <v>52919</v>
      </c>
      <c r="N16" s="23">
        <f t="shared" si="2"/>
        <v>0.19712061387171273</v>
      </c>
      <c r="O16" s="11">
        <v>7383</v>
      </c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>
        <f>12874+32662</f>
        <v>45536</v>
      </c>
      <c r="AB16" s="11"/>
      <c r="AC16" s="11"/>
      <c r="AD16" s="11"/>
      <c r="AE16" s="21"/>
    </row>
    <row r="17" spans="1:31" s="2" customFormat="1" ht="135" customHeight="1" x14ac:dyDescent="0.25">
      <c r="A17" s="13" t="s">
        <v>58</v>
      </c>
      <c r="B17" s="13" t="s">
        <v>11</v>
      </c>
      <c r="C17" s="13" t="s">
        <v>27</v>
      </c>
      <c r="D17" s="12" t="s">
        <v>14</v>
      </c>
      <c r="E17" s="12" t="s">
        <v>33</v>
      </c>
      <c r="F17" s="12" t="s">
        <v>34</v>
      </c>
      <c r="G17" s="12" t="s">
        <v>56</v>
      </c>
      <c r="H17" s="10">
        <v>1216</v>
      </c>
      <c r="I17" s="12">
        <v>174</v>
      </c>
      <c r="J17" s="6">
        <v>150</v>
      </c>
      <c r="K17" s="6">
        <f t="shared" si="0"/>
        <v>86.206896551724128</v>
      </c>
      <c r="L17" s="11">
        <v>150000</v>
      </c>
      <c r="M17" s="11">
        <f t="shared" si="1"/>
        <v>142250</v>
      </c>
      <c r="N17" s="23">
        <f t="shared" si="2"/>
        <v>0.94833333333333336</v>
      </c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>
        <v>142250</v>
      </c>
      <c r="AB17" s="11"/>
      <c r="AC17" s="11"/>
      <c r="AD17" s="11"/>
      <c r="AE17" s="21"/>
    </row>
    <row r="18" spans="1:31" s="2" customFormat="1" ht="180" customHeight="1" x14ac:dyDescent="0.25">
      <c r="A18" s="13" t="s">
        <v>58</v>
      </c>
      <c r="B18" s="13" t="s">
        <v>11</v>
      </c>
      <c r="C18" s="13" t="s">
        <v>27</v>
      </c>
      <c r="D18" s="12" t="s">
        <v>35</v>
      </c>
      <c r="E18" s="12" t="s">
        <v>36</v>
      </c>
      <c r="F18" s="12" t="s">
        <v>15</v>
      </c>
      <c r="G18" s="12" t="s">
        <v>56</v>
      </c>
      <c r="H18" s="12">
        <v>72</v>
      </c>
      <c r="I18" s="12">
        <v>17</v>
      </c>
      <c r="J18" s="6">
        <v>5</v>
      </c>
      <c r="K18" s="6">
        <f t="shared" si="0"/>
        <v>29.411764705882355</v>
      </c>
      <c r="L18" s="11">
        <v>150000</v>
      </c>
      <c r="M18" s="11">
        <f t="shared" si="1"/>
        <v>19000</v>
      </c>
      <c r="N18" s="23">
        <f t="shared" si="2"/>
        <v>0.12666666666666668</v>
      </c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>
        <v>19000</v>
      </c>
      <c r="AB18" s="11"/>
      <c r="AC18" s="11"/>
      <c r="AD18" s="11"/>
      <c r="AE18" s="21"/>
    </row>
    <row r="19" spans="1:31" s="2" customFormat="1" ht="135" customHeight="1" x14ac:dyDescent="0.25">
      <c r="A19" s="13" t="s">
        <v>58</v>
      </c>
      <c r="B19" s="13" t="s">
        <v>11</v>
      </c>
      <c r="C19" s="13" t="s">
        <v>27</v>
      </c>
      <c r="D19" s="12" t="s">
        <v>16</v>
      </c>
      <c r="E19" s="12" t="s">
        <v>37</v>
      </c>
      <c r="F19" s="12" t="s">
        <v>17</v>
      </c>
      <c r="G19" s="12" t="s">
        <v>56</v>
      </c>
      <c r="H19" s="12">
        <v>70</v>
      </c>
      <c r="I19" s="12">
        <v>5</v>
      </c>
      <c r="J19" s="6"/>
      <c r="K19" s="6">
        <f t="shared" si="0"/>
        <v>0</v>
      </c>
      <c r="L19" s="11">
        <v>33976</v>
      </c>
      <c r="M19" s="11">
        <f t="shared" si="1"/>
        <v>0</v>
      </c>
      <c r="N19" s="23">
        <f t="shared" si="2"/>
        <v>0</v>
      </c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21"/>
    </row>
    <row r="20" spans="1:31" s="2" customFormat="1" ht="135" customHeight="1" x14ac:dyDescent="0.25">
      <c r="A20" s="13" t="s">
        <v>58</v>
      </c>
      <c r="B20" s="13" t="s">
        <v>11</v>
      </c>
      <c r="C20" s="13" t="s">
        <v>38</v>
      </c>
      <c r="D20" s="12" t="s">
        <v>18</v>
      </c>
      <c r="E20" s="12" t="s">
        <v>39</v>
      </c>
      <c r="F20" s="12" t="s">
        <v>19</v>
      </c>
      <c r="G20" s="12" t="s">
        <v>56</v>
      </c>
      <c r="H20" s="12">
        <v>400</v>
      </c>
      <c r="I20" s="12">
        <v>120</v>
      </c>
      <c r="J20" s="6">
        <v>100</v>
      </c>
      <c r="K20" s="6">
        <f t="shared" si="0"/>
        <v>83.333333333333343</v>
      </c>
      <c r="L20" s="11">
        <v>1625000</v>
      </c>
      <c r="M20" s="11">
        <f t="shared" si="1"/>
        <v>899552</v>
      </c>
      <c r="N20" s="23">
        <f t="shared" si="2"/>
        <v>0.55357046153846157</v>
      </c>
      <c r="O20" s="11">
        <v>510904</v>
      </c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>
        <v>388648</v>
      </c>
      <c r="AB20" s="11"/>
      <c r="AC20" s="11"/>
      <c r="AD20" s="11"/>
      <c r="AE20" s="21"/>
    </row>
    <row r="21" spans="1:31" s="2" customFormat="1" ht="135" customHeight="1" x14ac:dyDescent="0.25">
      <c r="A21" s="13" t="s">
        <v>58</v>
      </c>
      <c r="B21" s="13" t="s">
        <v>11</v>
      </c>
      <c r="C21" s="13" t="s">
        <v>38</v>
      </c>
      <c r="D21" s="12" t="s">
        <v>20</v>
      </c>
      <c r="E21" s="12" t="s">
        <v>40</v>
      </c>
      <c r="F21" s="12" t="s">
        <v>21</v>
      </c>
      <c r="G21" s="12" t="s">
        <v>56</v>
      </c>
      <c r="H21" s="12">
        <v>100</v>
      </c>
      <c r="I21" s="12">
        <v>25</v>
      </c>
      <c r="J21" s="6">
        <v>15</v>
      </c>
      <c r="K21" s="6">
        <f t="shared" si="0"/>
        <v>60</v>
      </c>
      <c r="L21" s="11">
        <v>185000</v>
      </c>
      <c r="M21" s="11">
        <f t="shared" si="1"/>
        <v>193860</v>
      </c>
      <c r="N21" s="23">
        <f t="shared" si="2"/>
        <v>1.0478918918918918</v>
      </c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>
        <v>193860</v>
      </c>
      <c r="AB21" s="11"/>
      <c r="AC21" s="11"/>
      <c r="AD21" s="11"/>
      <c r="AE21" s="21"/>
    </row>
    <row r="22" spans="1:31" s="2" customFormat="1" ht="152.25" customHeight="1" x14ac:dyDescent="0.25">
      <c r="A22" s="13" t="s">
        <v>58</v>
      </c>
      <c r="B22" s="13" t="s">
        <v>11</v>
      </c>
      <c r="C22" s="13" t="s">
        <v>38</v>
      </c>
      <c r="D22" s="12" t="s">
        <v>46</v>
      </c>
      <c r="E22" s="12" t="s">
        <v>47</v>
      </c>
      <c r="F22" s="12">
        <v>0</v>
      </c>
      <c r="G22" s="12" t="s">
        <v>56</v>
      </c>
      <c r="H22" s="12">
        <v>1</v>
      </c>
      <c r="I22" s="12">
        <v>0.25</v>
      </c>
      <c r="J22" s="6"/>
      <c r="K22" s="6">
        <f t="shared" si="0"/>
        <v>0</v>
      </c>
      <c r="L22" s="11">
        <v>20000</v>
      </c>
      <c r="M22" s="11">
        <f t="shared" si="1"/>
        <v>0</v>
      </c>
      <c r="N22" s="23">
        <f t="shared" si="2"/>
        <v>0</v>
      </c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21"/>
    </row>
    <row r="23" spans="1:31" s="2" customFormat="1" ht="135" customHeight="1" x14ac:dyDescent="0.25">
      <c r="A23" s="13" t="s">
        <v>58</v>
      </c>
      <c r="B23" s="13" t="s">
        <v>11</v>
      </c>
      <c r="C23" s="13" t="s">
        <v>38</v>
      </c>
      <c r="D23" s="12" t="s">
        <v>41</v>
      </c>
      <c r="E23" s="12" t="s">
        <v>42</v>
      </c>
      <c r="F23" s="12" t="s">
        <v>22</v>
      </c>
      <c r="G23" s="12" t="s">
        <v>56</v>
      </c>
      <c r="H23" s="10">
        <v>1000</v>
      </c>
      <c r="I23" s="12">
        <v>200</v>
      </c>
      <c r="J23" s="6">
        <v>150</v>
      </c>
      <c r="K23" s="6">
        <f t="shared" si="0"/>
        <v>75</v>
      </c>
      <c r="L23" s="11">
        <v>2358069</v>
      </c>
      <c r="M23" s="11">
        <f t="shared" si="1"/>
        <v>1750000</v>
      </c>
      <c r="N23" s="23">
        <f t="shared" si="2"/>
        <v>0.74213265175870591</v>
      </c>
      <c r="O23" s="11"/>
      <c r="P23" s="11"/>
      <c r="Q23" s="11"/>
      <c r="R23" s="11"/>
      <c r="S23" s="11"/>
      <c r="T23" s="11">
        <v>1750000</v>
      </c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21"/>
    </row>
    <row r="24" spans="1:31" s="2" customFormat="1" ht="135.75" customHeight="1" x14ac:dyDescent="0.25">
      <c r="A24" s="13" t="s">
        <v>58</v>
      </c>
      <c r="B24" s="13" t="s">
        <v>11</v>
      </c>
      <c r="C24" s="13" t="s">
        <v>38</v>
      </c>
      <c r="D24" s="12" t="s">
        <v>23</v>
      </c>
      <c r="E24" s="12" t="s">
        <v>43</v>
      </c>
      <c r="F24" s="12" t="s">
        <v>24</v>
      </c>
      <c r="G24" s="12" t="s">
        <v>56</v>
      </c>
      <c r="H24" s="10">
        <v>4185</v>
      </c>
      <c r="I24" s="12">
        <v>1000</v>
      </c>
      <c r="J24" s="6">
        <v>700</v>
      </c>
      <c r="K24" s="6">
        <f t="shared" si="0"/>
        <v>70</v>
      </c>
      <c r="L24" s="11">
        <v>594792</v>
      </c>
      <c r="M24" s="11">
        <f t="shared" si="1"/>
        <v>278375</v>
      </c>
      <c r="N24" s="23">
        <f t="shared" si="2"/>
        <v>0.46802075347348315</v>
      </c>
      <c r="O24" s="11">
        <f>15819+30450</f>
        <v>46269</v>
      </c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>
        <v>232106</v>
      </c>
      <c r="AB24" s="11"/>
      <c r="AC24" s="11"/>
      <c r="AD24" s="11"/>
      <c r="AE24" s="21"/>
    </row>
    <row r="25" spans="1:31" ht="75" customHeight="1" x14ac:dyDescent="0.25"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</row>
    <row r="26" spans="1:31" ht="78" customHeight="1" x14ac:dyDescent="0.25"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</row>
    <row r="28" spans="1:31" x14ac:dyDescent="0.25"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</row>
  </sheetData>
  <autoFilter ref="A10:AE26"/>
  <customSheetViews>
    <customSheetView guid="{9861F675-CAA6-4308-8F25-689A21123489}" scale="60" showAutoFilter="1" hiddenColumns="1" topLeftCell="A127">
      <selection activeCell="C130" sqref="C129:G130"/>
      <pageMargins left="0.70866141732283472" right="0.70866141732283472" top="0.74803149606299213" bottom="0.74803149606299213" header="0.31496062992125984" footer="0.31496062992125984"/>
      <pageSetup paperSize="8" orientation="landscape" r:id="rId1"/>
      <autoFilter ref="A9:AW554"/>
    </customSheetView>
  </customSheetViews>
  <mergeCells count="21">
    <mergeCell ref="N9:N10"/>
    <mergeCell ref="A7:AE7"/>
    <mergeCell ref="AE9:AE10"/>
    <mergeCell ref="O9:AD9"/>
    <mergeCell ref="H9:H10"/>
    <mergeCell ref="A2:AE2"/>
    <mergeCell ref="A3:AE3"/>
    <mergeCell ref="A5:AE5"/>
    <mergeCell ref="A6:AE6"/>
    <mergeCell ref="G9:G10"/>
    <mergeCell ref="D9:D10"/>
    <mergeCell ref="A9:A10"/>
    <mergeCell ref="B9:B10"/>
    <mergeCell ref="C9:C10"/>
    <mergeCell ref="E9:E10"/>
    <mergeCell ref="F9:F10"/>
    <mergeCell ref="I9:I10"/>
    <mergeCell ref="J9:J10"/>
    <mergeCell ref="K9:K10"/>
    <mergeCell ref="L9:L10"/>
    <mergeCell ref="M9:M10"/>
  </mergeCells>
  <pageMargins left="0.70866141732283472" right="0.70866141732283472" top="0.74803149606299213" bottom="0.74803149606299213" header="0.31496062992125984" footer="0.31496062992125984"/>
  <pageSetup paperSize="8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SEGUIMIENTO 31 DE OCTUBRE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Hermanos Campo</dc:creator>
  <cp:lastModifiedBy>PLANEACION</cp:lastModifiedBy>
  <cp:lastPrinted>2019-01-25T16:57:59Z</cp:lastPrinted>
  <dcterms:created xsi:type="dcterms:W3CDTF">2016-04-01T03:31:50Z</dcterms:created>
  <dcterms:modified xsi:type="dcterms:W3CDTF">2019-11-05T21:47:43Z</dcterms:modified>
</cp:coreProperties>
</file>